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lanning's Documents\Sewer\Funding\"/>
    </mc:Choice>
  </mc:AlternateContent>
  <bookViews>
    <workbookView xWindow="0" yWindow="0" windowWidth="28800" windowHeight="11835"/>
  </bookViews>
  <sheets>
    <sheet name="READ ME" sheetId="6" r:id="rId1"/>
    <sheet name=".75&quot; Water Meter" sheetId="1" r:id="rId2"/>
    <sheet name="1&quot; Water Meter" sheetId="2" r:id="rId3"/>
    <sheet name="1.5&quot; Water Meter" sheetId="3" r:id="rId4"/>
    <sheet name="2&quot; Water Meter" sheetId="5" r:id="rId5"/>
    <sheet name="4&quot; Water Meter" sheetId="7"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7" l="1"/>
  <c r="D18" i="7" s="1"/>
  <c r="E18" i="7" s="1"/>
  <c r="C51" i="7" l="1"/>
  <c r="C50" i="7"/>
  <c r="C49" i="7"/>
  <c r="C48" i="7"/>
  <c r="C43" i="7"/>
  <c r="C41" i="7"/>
  <c r="C40" i="7"/>
  <c r="C34" i="7"/>
  <c r="C32" i="7"/>
  <c r="C27" i="7"/>
  <c r="C26" i="7"/>
  <c r="C24" i="7"/>
  <c r="C47" i="7"/>
  <c r="C42" i="7"/>
  <c r="C39" i="7"/>
  <c r="C35" i="7"/>
  <c r="C33" i="7"/>
  <c r="C31" i="7"/>
  <c r="C25" i="7"/>
  <c r="E25" i="7" s="1"/>
  <c r="G25" i="7" s="1"/>
  <c r="C23" i="7"/>
  <c r="D25" i="7"/>
  <c r="D32" i="7"/>
  <c r="D34" i="7"/>
  <c r="D40" i="7"/>
  <c r="D42" i="7"/>
  <c r="D48" i="7"/>
  <c r="D49" i="7"/>
  <c r="D51" i="7"/>
  <c r="D23" i="7"/>
  <c r="D24" i="7"/>
  <c r="D26" i="7"/>
  <c r="D27" i="7"/>
  <c r="D31" i="7"/>
  <c r="D33" i="7"/>
  <c r="D35" i="7"/>
  <c r="D39" i="7"/>
  <c r="D41" i="7"/>
  <c r="D43" i="7"/>
  <c r="D47" i="7"/>
  <c r="D50" i="7"/>
  <c r="D25" i="3"/>
  <c r="D23" i="3"/>
  <c r="D34" i="3"/>
  <c r="D31" i="3"/>
  <c r="D41" i="3"/>
  <c r="D40" i="3"/>
  <c r="D49" i="3"/>
  <c r="D47" i="3"/>
  <c r="A18" i="5"/>
  <c r="D18" i="5" s="1"/>
  <c r="E18" i="5" s="1"/>
  <c r="A18" i="3"/>
  <c r="D24" i="3" s="1"/>
  <c r="A18" i="2"/>
  <c r="D25" i="2" s="1"/>
  <c r="A18" i="1"/>
  <c r="D18" i="1" s="1"/>
  <c r="E18" i="1" s="1"/>
  <c r="E33" i="7" l="1"/>
  <c r="G33" i="7" s="1"/>
  <c r="E32" i="7"/>
  <c r="G32" i="7" s="1"/>
  <c r="E43" i="7"/>
  <c r="G43" i="7" s="1"/>
  <c r="E23" i="7"/>
  <c r="G23" i="7" s="1"/>
  <c r="E35" i="7"/>
  <c r="G35" i="7" s="1"/>
  <c r="E24" i="7"/>
  <c r="G24" i="7" s="1"/>
  <c r="E34" i="7"/>
  <c r="G34" i="7" s="1"/>
  <c r="E48" i="7"/>
  <c r="G48" i="7" s="1"/>
  <c r="E39" i="7"/>
  <c r="G39" i="7" s="1"/>
  <c r="E26" i="7"/>
  <c r="G26" i="7" s="1"/>
  <c r="E40" i="7"/>
  <c r="G40" i="7" s="1"/>
  <c r="E49" i="7"/>
  <c r="G49" i="7" s="1"/>
  <c r="E31" i="7"/>
  <c r="G31" i="7" s="1"/>
  <c r="E42" i="7"/>
  <c r="G42" i="7" s="1"/>
  <c r="E27" i="7"/>
  <c r="G27" i="7" s="1"/>
  <c r="E41" i="7"/>
  <c r="G41" i="7" s="1"/>
  <c r="E50" i="7"/>
  <c r="G50" i="7" s="1"/>
  <c r="E47" i="7"/>
  <c r="G47" i="7" s="1"/>
  <c r="E51" i="7"/>
  <c r="G51" i="7" s="1"/>
  <c r="D26" i="5"/>
  <c r="D32" i="5"/>
  <c r="D40" i="5"/>
  <c r="D51" i="5"/>
  <c r="D51" i="3"/>
  <c r="D32" i="3"/>
  <c r="D26" i="3"/>
  <c r="D50" i="3"/>
  <c r="D42" i="3"/>
  <c r="D35" i="3"/>
  <c r="D27" i="3"/>
  <c r="D47" i="5"/>
  <c r="D39" i="1"/>
  <c r="D23" i="1"/>
  <c r="D48" i="3"/>
  <c r="D39" i="3"/>
  <c r="D43" i="3"/>
  <c r="D33" i="3"/>
  <c r="D34" i="5"/>
  <c r="D27" i="5"/>
  <c r="D33" i="5"/>
  <c r="D41" i="5"/>
  <c r="D48" i="5"/>
  <c r="D24" i="5"/>
  <c r="D23" i="5"/>
  <c r="D35" i="5"/>
  <c r="D42" i="5"/>
  <c r="D49" i="5"/>
  <c r="D25" i="5"/>
  <c r="D31" i="5"/>
  <c r="D39" i="5"/>
  <c r="D43" i="5"/>
  <c r="D50" i="5"/>
  <c r="D49" i="1"/>
  <c r="D40" i="1"/>
  <c r="D32" i="1"/>
  <c r="D26" i="1"/>
  <c r="D50" i="1"/>
  <c r="D43" i="1"/>
  <c r="D33" i="1"/>
  <c r="D27" i="1"/>
  <c r="D47" i="1"/>
  <c r="D51" i="1"/>
  <c r="D41" i="1"/>
  <c r="D34" i="1"/>
  <c r="D24" i="1"/>
  <c r="D48" i="1"/>
  <c r="D42" i="1"/>
  <c r="D31" i="1"/>
  <c r="D35" i="1"/>
  <c r="D25" i="1"/>
  <c r="D48" i="2"/>
  <c r="D41" i="2"/>
  <c r="D33" i="2"/>
  <c r="D26" i="2"/>
  <c r="D49" i="2"/>
  <c r="D42" i="2"/>
  <c r="D34" i="2"/>
  <c r="D23" i="2"/>
  <c r="D27" i="2"/>
  <c r="D50" i="2"/>
  <c r="D39" i="2"/>
  <c r="D43" i="2"/>
  <c r="D31" i="2"/>
  <c r="D35" i="2"/>
  <c r="D24" i="2"/>
  <c r="D47" i="2"/>
  <c r="D51" i="2"/>
  <c r="D40" i="2"/>
  <c r="D32" i="2"/>
  <c r="C51" i="5"/>
  <c r="C50" i="5"/>
  <c r="C49" i="5"/>
  <c r="C48" i="5"/>
  <c r="C47" i="5"/>
  <c r="C43" i="5"/>
  <c r="C42" i="5"/>
  <c r="C41" i="5"/>
  <c r="E41" i="5" s="1"/>
  <c r="G41" i="5" s="1"/>
  <c r="C40" i="5"/>
  <c r="C39" i="5"/>
  <c r="C35" i="5"/>
  <c r="C34" i="5"/>
  <c r="C33" i="5"/>
  <c r="C32" i="5"/>
  <c r="C31" i="5"/>
  <c r="C27" i="5"/>
  <c r="C26" i="5"/>
  <c r="C25" i="5"/>
  <c r="C24" i="5"/>
  <c r="C23" i="5"/>
  <c r="E23" i="5" s="1"/>
  <c r="G23" i="5" s="1"/>
  <c r="D18" i="3"/>
  <c r="E18" i="3" s="1"/>
  <c r="D18" i="2"/>
  <c r="E18" i="2" s="1"/>
  <c r="C23" i="1"/>
  <c r="E27" i="5" l="1"/>
  <c r="G27" i="5" s="1"/>
  <c r="E24" i="5"/>
  <c r="G24" i="5" s="1"/>
  <c r="E49" i="5"/>
  <c r="G49" i="5" s="1"/>
  <c r="E34" i="5"/>
  <c r="G34" i="5" s="1"/>
  <c r="E48" i="5"/>
  <c r="G48" i="5" s="1"/>
  <c r="E42" i="5"/>
  <c r="G42" i="5" s="1"/>
  <c r="E31" i="5"/>
  <c r="G31" i="5" s="1"/>
  <c r="E35" i="5"/>
  <c r="G35" i="5" s="1"/>
  <c r="E25" i="5"/>
  <c r="G25" i="5" s="1"/>
  <c r="E32" i="5"/>
  <c r="G32" i="5" s="1"/>
  <c r="E39" i="5"/>
  <c r="G39" i="5" s="1"/>
  <c r="E43" i="5"/>
  <c r="G43" i="5" s="1"/>
  <c r="E50" i="5"/>
  <c r="G50" i="5" s="1"/>
  <c r="E26" i="5"/>
  <c r="G26" i="5" s="1"/>
  <c r="E33" i="5"/>
  <c r="G33" i="5" s="1"/>
  <c r="E40" i="5"/>
  <c r="G40" i="5" s="1"/>
  <c r="E47" i="5"/>
  <c r="G47" i="5" s="1"/>
  <c r="E51" i="5"/>
  <c r="G51" i="5" s="1"/>
  <c r="C48" i="3"/>
  <c r="E48" i="3" s="1"/>
  <c r="G48" i="3" s="1"/>
  <c r="C42" i="3"/>
  <c r="E42" i="3" s="1"/>
  <c r="G42" i="3" s="1"/>
  <c r="C40" i="3"/>
  <c r="E40" i="3" s="1"/>
  <c r="G40" i="3" s="1"/>
  <c r="C35" i="3"/>
  <c r="E35" i="3" s="1"/>
  <c r="G35" i="3" s="1"/>
  <c r="C33" i="3"/>
  <c r="E33" i="3" s="1"/>
  <c r="G33" i="3" s="1"/>
  <c r="C31" i="3"/>
  <c r="E31" i="3" s="1"/>
  <c r="G31" i="3" s="1"/>
  <c r="C26" i="3"/>
  <c r="E26" i="3" s="1"/>
  <c r="G26" i="3" s="1"/>
  <c r="C24" i="3"/>
  <c r="E24" i="3" s="1"/>
  <c r="G24" i="3" s="1"/>
  <c r="C51" i="3"/>
  <c r="E51" i="3" s="1"/>
  <c r="G51" i="3" s="1"/>
  <c r="C50" i="3"/>
  <c r="E50" i="3" s="1"/>
  <c r="G50" i="3" s="1"/>
  <c r="C49" i="3"/>
  <c r="E49" i="3" s="1"/>
  <c r="G49" i="3" s="1"/>
  <c r="C47" i="3"/>
  <c r="E47" i="3" s="1"/>
  <c r="G47" i="3" s="1"/>
  <c r="C43" i="3"/>
  <c r="E43" i="3" s="1"/>
  <c r="G43" i="3" s="1"/>
  <c r="C41" i="3"/>
  <c r="E41" i="3" s="1"/>
  <c r="G41" i="3" s="1"/>
  <c r="C39" i="3"/>
  <c r="E39" i="3" s="1"/>
  <c r="G39" i="3" s="1"/>
  <c r="C34" i="3"/>
  <c r="E34" i="3" s="1"/>
  <c r="G34" i="3" s="1"/>
  <c r="C32" i="3"/>
  <c r="E32" i="3" s="1"/>
  <c r="G32" i="3" s="1"/>
  <c r="C27" i="3"/>
  <c r="E27" i="3" s="1"/>
  <c r="G27" i="3" s="1"/>
  <c r="C25" i="3"/>
  <c r="E25" i="3" s="1"/>
  <c r="G25" i="3" s="1"/>
  <c r="C23" i="3"/>
  <c r="E23" i="3" s="1"/>
  <c r="G23" i="3" s="1"/>
  <c r="C49" i="2"/>
  <c r="E49" i="2" s="1"/>
  <c r="G49" i="2" s="1"/>
  <c r="C47" i="2"/>
  <c r="E47" i="2" s="1"/>
  <c r="G47" i="2" s="1"/>
  <c r="C42" i="2"/>
  <c r="E42" i="2" s="1"/>
  <c r="G42" i="2" s="1"/>
  <c r="C40" i="2"/>
  <c r="E40" i="2" s="1"/>
  <c r="G40" i="2" s="1"/>
  <c r="C35" i="2"/>
  <c r="E35" i="2" s="1"/>
  <c r="G35" i="2" s="1"/>
  <c r="C33" i="2"/>
  <c r="E33" i="2" s="1"/>
  <c r="G33" i="2" s="1"/>
  <c r="C32" i="2"/>
  <c r="E32" i="2" s="1"/>
  <c r="G32" i="2" s="1"/>
  <c r="C27" i="2"/>
  <c r="E27" i="2" s="1"/>
  <c r="G27" i="2" s="1"/>
  <c r="C25" i="2"/>
  <c r="E25" i="2" s="1"/>
  <c r="G25" i="2" s="1"/>
  <c r="C23" i="2"/>
  <c r="E23" i="2" s="1"/>
  <c r="G23" i="2" s="1"/>
  <c r="C51" i="2"/>
  <c r="E51" i="2" s="1"/>
  <c r="G51" i="2" s="1"/>
  <c r="C50" i="2"/>
  <c r="E50" i="2" s="1"/>
  <c r="G50" i="2" s="1"/>
  <c r="C48" i="2"/>
  <c r="E48" i="2" s="1"/>
  <c r="G48" i="2" s="1"/>
  <c r="C43" i="2"/>
  <c r="E43" i="2" s="1"/>
  <c r="G43" i="2" s="1"/>
  <c r="C41" i="2"/>
  <c r="E41" i="2" s="1"/>
  <c r="G41" i="2" s="1"/>
  <c r="C39" i="2"/>
  <c r="E39" i="2" s="1"/>
  <c r="G39" i="2" s="1"/>
  <c r="C34" i="2"/>
  <c r="E34" i="2" s="1"/>
  <c r="G34" i="2" s="1"/>
  <c r="C31" i="2"/>
  <c r="E31" i="2" s="1"/>
  <c r="G31" i="2" s="1"/>
  <c r="C26" i="2"/>
  <c r="E26" i="2" s="1"/>
  <c r="G26" i="2" s="1"/>
  <c r="C24" i="2"/>
  <c r="E24" i="2" s="1"/>
  <c r="G24" i="2" s="1"/>
  <c r="C27" i="1"/>
  <c r="E27" i="1" s="1"/>
  <c r="G27" i="1" s="1"/>
  <c r="C51" i="1"/>
  <c r="E51" i="1" s="1"/>
  <c r="G51" i="1" s="1"/>
  <c r="C41" i="1"/>
  <c r="E41" i="1" s="1"/>
  <c r="G41" i="1" s="1"/>
  <c r="C35" i="1"/>
  <c r="E35" i="1" s="1"/>
  <c r="G35" i="1" s="1"/>
  <c r="C50" i="1"/>
  <c r="E50" i="1" s="1"/>
  <c r="G50" i="1" s="1"/>
  <c r="C47" i="1"/>
  <c r="E47" i="1" s="1"/>
  <c r="G47" i="1" s="1"/>
  <c r="C40" i="1"/>
  <c r="E40" i="1" s="1"/>
  <c r="G40" i="1" s="1"/>
  <c r="C34" i="1"/>
  <c r="E34" i="1" s="1"/>
  <c r="G34" i="1" s="1"/>
  <c r="C31" i="1"/>
  <c r="E31" i="1" s="1"/>
  <c r="G31" i="1" s="1"/>
  <c r="C49" i="1"/>
  <c r="E49" i="1" s="1"/>
  <c r="G49" i="1" s="1"/>
  <c r="C43" i="1"/>
  <c r="E43" i="1" s="1"/>
  <c r="G43" i="1" s="1"/>
  <c r="C33" i="1"/>
  <c r="E33" i="1" s="1"/>
  <c r="G33" i="1" s="1"/>
  <c r="C48" i="1"/>
  <c r="E48" i="1" s="1"/>
  <c r="G48" i="1" s="1"/>
  <c r="C42" i="1"/>
  <c r="E42" i="1" s="1"/>
  <c r="G42" i="1" s="1"/>
  <c r="C39" i="1"/>
  <c r="E39" i="1" s="1"/>
  <c r="G39" i="1" s="1"/>
  <c r="C32" i="1"/>
  <c r="E32" i="1" s="1"/>
  <c r="G32" i="1" s="1"/>
  <c r="C26" i="1"/>
  <c r="E26" i="1" s="1"/>
  <c r="G26" i="1" s="1"/>
  <c r="C25" i="1"/>
  <c r="E25" i="1" s="1"/>
  <c r="G25" i="1" s="1"/>
  <c r="E23" i="1"/>
  <c r="G23" i="1" s="1"/>
  <c r="C24" i="1"/>
  <c r="E24" i="1" s="1"/>
  <c r="G24" i="1" s="1"/>
</calcChain>
</file>

<file path=xl/sharedStrings.xml><?xml version="1.0" encoding="utf-8"?>
<sst xmlns="http://schemas.openxmlformats.org/spreadsheetml/2006/main" count="275" uniqueCount="61">
  <si>
    <t>Current</t>
  </si>
  <si>
    <t>High</t>
  </si>
  <si>
    <t>Total Sewer Bill</t>
  </si>
  <si>
    <t>Total Water Bill</t>
  </si>
  <si>
    <t>Water Billing (No Planned Changes)</t>
  </si>
  <si>
    <t>Total Usage</t>
  </si>
  <si>
    <t>Base Rate</t>
  </si>
  <si>
    <t>Excess Water Surcharge</t>
  </si>
  <si>
    <t>Volume Surcharge</t>
  </si>
  <si>
    <t>High Strength Surcharge</t>
  </si>
  <si>
    <t>Projected Changes to Combined Water Sewer Rates for Users Served by .75" Water Meters</t>
  </si>
  <si>
    <t>Sewer Volume Surcharge (Applies when monthly water usage exceeds 400 cu ft)</t>
  </si>
  <si>
    <t>per cu ft over 400</t>
  </si>
  <si>
    <t>Low</t>
  </si>
  <si>
    <t>Medium</t>
  </si>
  <si>
    <t>Very High</t>
  </si>
  <si>
    <t>Very High Strength Surcharge</t>
  </si>
  <si>
    <t>Very High Strengh Users</t>
  </si>
  <si>
    <t>High Strengh Users</t>
  </si>
  <si>
    <t>Medium Strengh Users</t>
  </si>
  <si>
    <t>Sewer Billing (Changes Planned Overtime and By User Category)</t>
  </si>
  <si>
    <t>Basic Billing Concepts</t>
  </si>
  <si>
    <t>Excess Water Surcharge (Applies when monthly usage exceeds 400 cu/ft)</t>
  </si>
  <si>
    <t>of total water bill</t>
  </si>
  <si>
    <t>Sewer High Strength Surcharge (Proposed) (Applies to all bills based on specific user's group)</t>
  </si>
  <si>
    <t>Low Strengh Users</t>
  </si>
  <si>
    <t>Total Combined Bill</t>
  </si>
  <si>
    <r>
      <t xml:space="preserve">At the policy level, concepts are based on metered volume of water used during a month periods, assumptions about volume of sewer generated (flow), and assumptions about strength of sewer generated (load).  Actual water volume is available on customer bills and can be input into this calculator, however, please note that the "Consumption" is provided in 2-month increments.  The amount input in the </t>
    </r>
    <r>
      <rPr>
        <b/>
        <sz val="10"/>
        <color theme="4" tint="0.39997558519241921"/>
        <rFont val="Ebrima"/>
      </rPr>
      <t>BLUE</t>
    </r>
    <r>
      <rPr>
        <sz val="10"/>
        <color theme="1"/>
        <rFont val="Ebrima"/>
      </rPr>
      <t xml:space="preserve"> box below should be approximately half of the "Consumption" reported on the bill.  Assumptions regarding sewer flow and load are listed below.</t>
    </r>
  </si>
  <si>
    <t>Medium Strength Surcharge</t>
  </si>
  <si>
    <t>Low Strength Surcharge</t>
  </si>
  <si>
    <t>cu ft</t>
  </si>
  <si>
    <t>Projected Changes to Combined Water Sewer Rates for Users Served by 1" Water Meters</t>
  </si>
  <si>
    <t>Projected Changes to Combined Water Sewer Rates for Users Served by 1.5" Water Meters</t>
  </si>
  <si>
    <t>Projected Changes to Combined Water Sewer Rates for Users Served by 2" Water Meters</t>
  </si>
  <si>
    <t>Water Usage (Based metered use of each business) (Insert your usage here)</t>
  </si>
  <si>
    <t>Sewer Customer Rate Calculator</t>
  </si>
  <si>
    <t xml:space="preserve">This spreadsheet is intended to help users understand the impacts of the sewer system upgrades will have on their monthly bill for .75" water connections.  The planning-level estimates used to calculate these rates are based on a capital improvement program totaling $15. million where the City successfully receives $5 million from outside grant sources. </t>
  </si>
  <si>
    <t xml:space="preserve">This spreadsheet is intended to help users understand the impacts of the sewer system upgrades will have on their monthly bill for 1" water connections.  The planning-level estimates used to calculate these rates are based on a capital improvement program totaling $15. million where the City successfully receives $5 million from outside grant sources. </t>
  </si>
  <si>
    <t xml:space="preserve">This spreadsheet is intended to help users understand the impacts of the sewer system upgrades will have on their monthly bill for 1.5" water connections.  The planning-level estimates used to calculate these rates are based on a capital improvement program totaling $15. million where the City successfully receives $5 million from outside grant sources. </t>
  </si>
  <si>
    <t xml:space="preserve">This spreadsheet is intended to help users understand the impacts of the sewer system upgrades will have on their monthly bill for 2" water connections.  The planning-level estimates used to calculate these rates are based on a capital improvement program totaling $15. million where the City successfully receives $5 million from outside grant sources. </t>
  </si>
  <si>
    <t>Preparing To Use the Calculator</t>
  </si>
  <si>
    <t>Customers should also be aware of the water meter size they use.  If the meter size is unknown, please contact the City at (509) 427-5970 for assistance.</t>
  </si>
  <si>
    <t>Public Facilities, Hotel/Motel w/o Restaurant, General Retail, Office Space, Industrial w/o Process Discharge</t>
  </si>
  <si>
    <t>Hotel/Motel w/ Restaurant, School w/ Cafeteria, Laundromat, Nursing Home, Hospital</t>
  </si>
  <si>
    <t>Grocery Store, Bakery, Restaurant, Coffee Shop</t>
  </si>
  <si>
    <t>Food Production, Brewery, Distillery, Cider Production, Dairy, Industrial w/ Process Discharge</t>
  </si>
  <si>
    <t>If the user category is unknown or unlisted, please contact the City at (509) 427-5970 for assistance.</t>
  </si>
  <si>
    <t>Using the Calculator</t>
  </si>
  <si>
    <t>Note Regarding Pretreatment and Testing</t>
  </si>
  <si>
    <t>Note Regarding Transient Lodging</t>
  </si>
  <si>
    <t>The tiered rate structure concept (Low--&gt;Very High) is new for Stevenson.  The proposed tiers have been developed by the City's engineering and financial consultants based on similar tiered rate structures of other communities.  These tiers are developed based on the assumed waste produced by a business in milligrams per liter.  The 4 tiers are:</t>
  </si>
  <si>
    <t>&lt; 300 mg/l</t>
  </si>
  <si>
    <t>301 - 600 mg/l</t>
  </si>
  <si>
    <t>600 - 2,000 mg/l</t>
  </si>
  <si>
    <t>&gt; 2,000 mg/l</t>
  </si>
  <si>
    <t>This file is intended to help Stevenson's commercial sewer customers understand the rate changes that have been proposed to help fund necessary upgrades to the wastewater treatment plant and sewer collection system.  The rates reflected are those reviewed by the City Council on August 24th, 2017.</t>
  </si>
  <si>
    <t>Customers are encouraged to find their monthly water/sewer bills for odd numbered months.  These bills will reflect the total water "Consumption" of the business for 2 month increments.  The number reflected under "Consumption" will need to be halved as an estimate of monthly usage to be entered into the spreadsheets that follow.</t>
  </si>
  <si>
    <t>In addition to this "Read me" tab, there are 4 other spreadsheets which correspond to common water meter sizes.  After users find the appropriate tab, all that is needed is to input the monthly water usage ("Consumption" divided by 2).  The spreadsheets will calculate the potential sewer charges for all 4 tiers.  Based on the type of business, users will be able to review the impact of this rate change on a monthly basis between 2018 and 2021.</t>
  </si>
  <si>
    <t>The tiered rate structure is developed based on assumptions about how much waste a use delivers.  Individual users will be able to conduct pretreatment and testing to prove that their business generates less waste than the thresholds above and should therefore be charged a lower monthly rate.</t>
  </si>
  <si>
    <t>Transient lodging facilities are charged a different base rate than other users depending on the number of rooms they offer to overnight guests.  Businesses providing transient lodging are encouraged to discuss the impacts of the proposal directly with City staff.  Please contact the City at (509) 427-5970 for assistance.</t>
  </si>
  <si>
    <t>Projected Changes to Combined Water Sewer Rates for Users Served by 4" Water Meters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</si>
</sst>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Ebrima"/>
    </font>
    <font>
      <sz val="11"/>
      <color theme="1"/>
      <name val="Ebrima"/>
    </font>
    <font>
      <sz val="10"/>
      <color theme="1"/>
      <name val="Ebrima"/>
    </font>
    <font>
      <sz val="9.5"/>
      <color theme="1"/>
      <name val="Ebrima"/>
    </font>
    <font>
      <b/>
      <sz val="10"/>
      <color theme="1"/>
      <name val="Ebrima"/>
    </font>
    <font>
      <b/>
      <sz val="10"/>
      <color theme="4" tint="0.39997558519241921"/>
      <name val="Ebrima"/>
    </font>
    <font>
      <sz val="10"/>
      <name val="Ebrima"/>
    </font>
    <font>
      <b/>
      <sz val="10"/>
      <color theme="9" tint="-0.249977111117893"/>
      <name val="Ebrima"/>
    </font>
    <font>
      <b/>
      <sz val="10"/>
      <color theme="8" tint="-0.249977111117893"/>
      <name val="Ebrima"/>
    </font>
    <font>
      <sz val="10"/>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0" fillId="0" borderId="0" xfId="0" applyAlignment="1">
      <alignment wrapText="1"/>
    </xf>
    <xf numFmtId="0" fontId="2" fillId="0" borderId="0" xfId="0" applyFont="1" applyAlignment="1">
      <alignment wrapText="1"/>
    </xf>
    <xf numFmtId="0" fontId="4" fillId="0" borderId="0" xfId="0" applyFont="1" applyAlignment="1">
      <alignment wrapText="1"/>
    </xf>
    <xf numFmtId="0" fontId="6" fillId="0" borderId="0" xfId="0" applyFont="1" applyAlignment="1">
      <alignment wrapText="1"/>
    </xf>
    <xf numFmtId="0" fontId="5" fillId="0" borderId="0" xfId="0" applyFont="1" applyAlignment="1">
      <alignment wrapText="1"/>
    </xf>
    <xf numFmtId="44" fontId="4" fillId="0" borderId="0" xfId="2" applyFont="1" applyAlignment="1">
      <alignment wrapText="1"/>
    </xf>
    <xf numFmtId="44" fontId="4" fillId="0" borderId="0" xfId="2" applyFont="1" applyAlignment="1">
      <alignment vertical="top" wrapText="1"/>
    </xf>
    <xf numFmtId="8" fontId="4" fillId="0" borderId="0" xfId="0" applyNumberFormat="1" applyFont="1" applyAlignment="1">
      <alignment vertical="top" wrapText="1"/>
    </xf>
    <xf numFmtId="0" fontId="4" fillId="0" borderId="0" xfId="0" applyFont="1" applyAlignment="1">
      <alignment vertical="top" wrapText="1"/>
    </xf>
    <xf numFmtId="8" fontId="4" fillId="0" borderId="0" xfId="0" applyNumberFormat="1" applyFont="1" applyAlignment="1">
      <alignment wrapText="1"/>
    </xf>
    <xf numFmtId="0" fontId="3" fillId="0" borderId="0" xfId="0" applyFont="1" applyAlignment="1">
      <alignment wrapText="1"/>
    </xf>
    <xf numFmtId="0" fontId="5" fillId="0" borderId="0" xfId="0" applyFont="1" applyAlignment="1">
      <alignment horizontal="center" wrapText="1"/>
    </xf>
    <xf numFmtId="0" fontId="5" fillId="0" borderId="0" xfId="0" applyFont="1" applyAlignment="1">
      <alignment horizontal="right" wrapText="1"/>
    </xf>
    <xf numFmtId="44" fontId="5" fillId="0" borderId="1" xfId="2" applyFont="1" applyBorder="1" applyAlignment="1">
      <alignment wrapText="1"/>
    </xf>
    <xf numFmtId="44" fontId="5" fillId="0" borderId="1" xfId="0" applyNumberFormat="1" applyFont="1" applyBorder="1" applyAlignment="1">
      <alignment wrapText="1"/>
    </xf>
    <xf numFmtId="44" fontId="7" fillId="0" borderId="1" xfId="2" applyFont="1" applyBorder="1" applyAlignment="1">
      <alignment wrapText="1"/>
    </xf>
    <xf numFmtId="44" fontId="5" fillId="0" borderId="0" xfId="2" applyFont="1" applyBorder="1" applyAlignment="1">
      <alignment wrapText="1"/>
    </xf>
    <xf numFmtId="44" fontId="5" fillId="0" borderId="0" xfId="0" applyNumberFormat="1" applyFont="1" applyBorder="1" applyAlignment="1">
      <alignment wrapText="1"/>
    </xf>
    <xf numFmtId="44" fontId="7" fillId="0" borderId="0" xfId="2" applyFont="1" applyBorder="1" applyAlignment="1">
      <alignment wrapText="1"/>
    </xf>
    <xf numFmtId="44" fontId="5" fillId="0" borderId="2" xfId="2" applyFont="1" applyBorder="1" applyAlignment="1">
      <alignment wrapText="1"/>
    </xf>
    <xf numFmtId="44" fontId="5" fillId="0" borderId="3" xfId="2" applyFont="1" applyBorder="1" applyAlignment="1">
      <alignment wrapText="1"/>
    </xf>
    <xf numFmtId="164" fontId="9" fillId="0" borderId="1" xfId="1" applyNumberFormat="1" applyFont="1" applyFill="1" applyBorder="1" applyAlignment="1">
      <alignment wrapText="1"/>
    </xf>
    <xf numFmtId="0" fontId="0" fillId="0" borderId="1" xfId="0" applyBorder="1" applyAlignment="1">
      <alignment wrapText="1"/>
    </xf>
    <xf numFmtId="44" fontId="10" fillId="0" borderId="1" xfId="2" applyFont="1" applyBorder="1" applyAlignment="1">
      <alignment wrapText="1"/>
    </xf>
    <xf numFmtId="44" fontId="11" fillId="0" borderId="1" xfId="2" applyFont="1" applyBorder="1" applyAlignment="1">
      <alignment wrapText="1"/>
    </xf>
    <xf numFmtId="44" fontId="10" fillId="0" borderId="0" xfId="2" applyFont="1" applyBorder="1" applyAlignment="1">
      <alignment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Alignment="1">
      <alignment horizontal="right" wrapText="1"/>
    </xf>
    <xf numFmtId="0" fontId="0" fillId="0" borderId="0" xfId="0" applyAlignment="1">
      <alignment wrapText="1"/>
    </xf>
    <xf numFmtId="0" fontId="4" fillId="0" borderId="0" xfId="0" applyFont="1"/>
    <xf numFmtId="0" fontId="7" fillId="0" borderId="0" xfId="0" applyFont="1" applyAlignment="1">
      <alignment vertical="center"/>
    </xf>
    <xf numFmtId="0" fontId="7" fillId="0" borderId="0" xfId="0" applyFont="1" applyAlignment="1">
      <alignment wrapText="1"/>
    </xf>
    <xf numFmtId="0" fontId="0" fillId="0" borderId="0" xfId="0" applyAlignment="1">
      <alignment wrapText="1"/>
    </xf>
    <xf numFmtId="0" fontId="0" fillId="0" borderId="0" xfId="0" applyAlignment="1"/>
    <xf numFmtId="0" fontId="5"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center"/>
    </xf>
    <xf numFmtId="0" fontId="0" fillId="0" borderId="0" xfId="0" applyAlignment="1">
      <alignment horizontal="center"/>
    </xf>
    <xf numFmtId="0" fontId="0" fillId="0" borderId="0" xfId="0" applyAlignment="1">
      <alignment vertical="top" wrapText="1"/>
    </xf>
    <xf numFmtId="0" fontId="3" fillId="0" borderId="0" xfId="0" applyFont="1" applyAlignment="1">
      <alignment vertical="top"/>
    </xf>
    <xf numFmtId="0" fontId="0" fillId="0" borderId="0" xfId="0" applyAlignment="1">
      <alignment vertical="top"/>
    </xf>
    <xf numFmtId="0" fontId="5"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horizontal="center" vertical="center" wrapText="1"/>
    </xf>
    <xf numFmtId="44" fontId="5" fillId="0" borderId="0" xfId="2" applyFont="1" applyAlignment="1">
      <alignment wrapText="1"/>
    </xf>
    <xf numFmtId="8" fontId="5" fillId="0" borderId="0" xfId="0" applyNumberFormat="1" applyFont="1" applyAlignment="1">
      <alignment horizontal="right" vertical="top" wrapText="1"/>
    </xf>
    <xf numFmtId="0" fontId="5" fillId="0" borderId="0" xfId="0" applyFont="1" applyAlignment="1">
      <alignment horizontal="right" wrapText="1"/>
    </xf>
    <xf numFmtId="164" fontId="3" fillId="2" borderId="0" xfId="1" applyNumberFormat="1" applyFont="1" applyFill="1" applyAlignment="1" applyProtection="1">
      <alignment horizontal="center" vertical="center" wrapText="1"/>
      <protection locked="0"/>
    </xf>
    <xf numFmtId="164" fontId="4" fillId="0" borderId="0" xfId="1" applyNumberFormat="1" applyFont="1" applyAlignment="1" applyProtection="1">
      <alignment horizontal="center" vertical="center" wrapText="1"/>
      <protection locked="0"/>
    </xf>
    <xf numFmtId="0" fontId="0" fillId="0" borderId="0" xfId="0" applyAlignment="1">
      <alignment horizontal="center" vertical="center" wrapText="1"/>
    </xf>
    <xf numFmtId="9" fontId="5" fillId="0" borderId="0" xfId="3" applyFont="1" applyAlignment="1">
      <alignment wrapText="1"/>
    </xf>
    <xf numFmtId="0" fontId="5" fillId="0" borderId="0" xfId="0" applyFont="1" applyAlignment="1">
      <alignment horizontal="righ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8</xdr:row>
      <xdr:rowOff>0</xdr:rowOff>
    </xdr:from>
    <xdr:to>
      <xdr:col>10</xdr:col>
      <xdr:colOff>303972</xdr:colOff>
      <xdr:row>13</xdr:row>
      <xdr:rowOff>114300</xdr:rowOff>
    </xdr:to>
    <xdr:pic>
      <xdr:nvPicPr>
        <xdr:cNvPr id="2" name="Picture 1"/>
        <xdr:cNvPicPr>
          <a:picLocks noChangeAspect="1"/>
        </xdr:cNvPicPr>
      </xdr:nvPicPr>
      <xdr:blipFill rotWithShape="1">
        <a:blip xmlns:r="http://schemas.openxmlformats.org/officeDocument/2006/relationships" r:embed="rId1"/>
        <a:srcRect l="28337" t="65933" r="30095" b="18479"/>
        <a:stretch/>
      </xdr:blipFill>
      <xdr:spPr>
        <a:xfrm>
          <a:off x="4572000" y="2809875"/>
          <a:ext cx="3351972" cy="1352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8</xdr:row>
      <xdr:rowOff>0</xdr:rowOff>
    </xdr:from>
    <xdr:to>
      <xdr:col>10</xdr:col>
      <xdr:colOff>303972</xdr:colOff>
      <xdr:row>13</xdr:row>
      <xdr:rowOff>114300</xdr:rowOff>
    </xdr:to>
    <xdr:pic>
      <xdr:nvPicPr>
        <xdr:cNvPr id="2" name="Picture 1"/>
        <xdr:cNvPicPr>
          <a:picLocks noChangeAspect="1"/>
        </xdr:cNvPicPr>
      </xdr:nvPicPr>
      <xdr:blipFill rotWithShape="1">
        <a:blip xmlns:r="http://schemas.openxmlformats.org/officeDocument/2006/relationships" r:embed="rId1"/>
        <a:srcRect l="28337" t="65933" r="30095" b="18479"/>
        <a:stretch/>
      </xdr:blipFill>
      <xdr:spPr>
        <a:xfrm>
          <a:off x="4572000" y="2809875"/>
          <a:ext cx="3351972" cy="1352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8</xdr:row>
      <xdr:rowOff>0</xdr:rowOff>
    </xdr:from>
    <xdr:to>
      <xdr:col>10</xdr:col>
      <xdr:colOff>303972</xdr:colOff>
      <xdr:row>13</xdr:row>
      <xdr:rowOff>114300</xdr:rowOff>
    </xdr:to>
    <xdr:pic>
      <xdr:nvPicPr>
        <xdr:cNvPr id="2" name="Picture 1"/>
        <xdr:cNvPicPr>
          <a:picLocks noChangeAspect="1"/>
        </xdr:cNvPicPr>
      </xdr:nvPicPr>
      <xdr:blipFill rotWithShape="1">
        <a:blip xmlns:r="http://schemas.openxmlformats.org/officeDocument/2006/relationships" r:embed="rId1"/>
        <a:srcRect l="28337" t="65933" r="30095" b="18479"/>
        <a:stretch/>
      </xdr:blipFill>
      <xdr:spPr>
        <a:xfrm>
          <a:off x="4572000" y="2809875"/>
          <a:ext cx="3351972" cy="1352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8</xdr:row>
      <xdr:rowOff>0</xdr:rowOff>
    </xdr:from>
    <xdr:to>
      <xdr:col>10</xdr:col>
      <xdr:colOff>303972</xdr:colOff>
      <xdr:row>13</xdr:row>
      <xdr:rowOff>114300</xdr:rowOff>
    </xdr:to>
    <xdr:pic>
      <xdr:nvPicPr>
        <xdr:cNvPr id="2" name="Picture 1"/>
        <xdr:cNvPicPr>
          <a:picLocks noChangeAspect="1"/>
        </xdr:cNvPicPr>
      </xdr:nvPicPr>
      <xdr:blipFill rotWithShape="1">
        <a:blip xmlns:r="http://schemas.openxmlformats.org/officeDocument/2006/relationships" r:embed="rId1"/>
        <a:srcRect l="28337" t="65933" r="30095" b="18479"/>
        <a:stretch/>
      </xdr:blipFill>
      <xdr:spPr>
        <a:xfrm>
          <a:off x="4572000" y="2809875"/>
          <a:ext cx="3351972" cy="1352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8</xdr:row>
      <xdr:rowOff>0</xdr:rowOff>
    </xdr:from>
    <xdr:to>
      <xdr:col>10</xdr:col>
      <xdr:colOff>303972</xdr:colOff>
      <xdr:row>13</xdr:row>
      <xdr:rowOff>114300</xdr:rowOff>
    </xdr:to>
    <xdr:pic>
      <xdr:nvPicPr>
        <xdr:cNvPr id="2" name="Picture 1"/>
        <xdr:cNvPicPr>
          <a:picLocks noChangeAspect="1"/>
        </xdr:cNvPicPr>
      </xdr:nvPicPr>
      <xdr:blipFill rotWithShape="1">
        <a:blip xmlns:r="http://schemas.openxmlformats.org/officeDocument/2006/relationships" r:embed="rId1"/>
        <a:srcRect l="28337" t="65933" r="30095" b="18479"/>
        <a:stretch/>
      </xdr:blipFill>
      <xdr:spPr>
        <a:xfrm>
          <a:off x="4572000" y="2809875"/>
          <a:ext cx="3351972" cy="1352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workbookViewId="0">
      <selection sqref="A1:I1"/>
    </sheetView>
  </sheetViews>
  <sheetFormatPr defaultRowHeight="16.5" x14ac:dyDescent="0.3"/>
  <cols>
    <col min="1" max="1" width="7.140625" style="32" customWidth="1"/>
    <col min="2" max="2" width="10.7109375" style="32" customWidth="1"/>
    <col min="3" max="16384" width="9.140625" style="32"/>
  </cols>
  <sheetData>
    <row r="1" spans="1:9" ht="24.75" customHeight="1" x14ac:dyDescent="0.3">
      <c r="A1" s="42" t="s">
        <v>35</v>
      </c>
      <c r="B1" s="43"/>
      <c r="C1" s="43"/>
      <c r="D1" s="43"/>
      <c r="E1" s="43"/>
      <c r="F1" s="43"/>
      <c r="G1" s="43"/>
      <c r="H1" s="36"/>
      <c r="I1" s="36"/>
    </row>
    <row r="2" spans="1:9" ht="66" customHeight="1" x14ac:dyDescent="0.3">
      <c r="A2" s="37" t="s">
        <v>55</v>
      </c>
      <c r="B2" s="38"/>
      <c r="C2" s="38"/>
      <c r="D2" s="38"/>
      <c r="E2" s="38"/>
      <c r="F2" s="38"/>
      <c r="G2" s="38"/>
      <c r="H2" s="36"/>
      <c r="I2" s="36"/>
    </row>
    <row r="3" spans="1:9" ht="24.75" customHeight="1" x14ac:dyDescent="0.3">
      <c r="A3" s="34" t="s">
        <v>40</v>
      </c>
      <c r="B3" s="35"/>
      <c r="C3" s="35"/>
      <c r="D3" s="35"/>
      <c r="E3" s="35"/>
      <c r="F3" s="35"/>
      <c r="G3" s="35"/>
      <c r="H3" s="36"/>
      <c r="I3" s="36"/>
    </row>
    <row r="4" spans="1:9" ht="66" customHeight="1" x14ac:dyDescent="0.3">
      <c r="A4" s="37" t="s">
        <v>56</v>
      </c>
      <c r="B4" s="38"/>
      <c r="C4" s="38"/>
      <c r="D4" s="38"/>
      <c r="E4" s="38"/>
      <c r="F4" s="38"/>
      <c r="G4" s="38"/>
      <c r="H4" s="36"/>
      <c r="I4" s="36"/>
    </row>
    <row r="5" spans="1:9" ht="33" customHeight="1" x14ac:dyDescent="0.3">
      <c r="A5" s="37" t="s">
        <v>41</v>
      </c>
      <c r="B5" s="38"/>
      <c r="C5" s="38"/>
      <c r="D5" s="38"/>
      <c r="E5" s="38"/>
      <c r="F5" s="38"/>
      <c r="G5" s="38"/>
      <c r="H5" s="36"/>
      <c r="I5" s="36"/>
    </row>
    <row r="6" spans="1:9" ht="66" customHeight="1" x14ac:dyDescent="0.3">
      <c r="A6" s="37" t="s">
        <v>50</v>
      </c>
      <c r="B6" s="38"/>
      <c r="C6" s="38"/>
      <c r="D6" s="38"/>
      <c r="E6" s="38"/>
      <c r="F6" s="38"/>
      <c r="G6" s="38"/>
      <c r="H6" s="36"/>
      <c r="I6" s="36"/>
    </row>
    <row r="7" spans="1:9" ht="33" customHeight="1" x14ac:dyDescent="0.3">
      <c r="B7" s="33" t="s">
        <v>13</v>
      </c>
      <c r="C7" s="37" t="s">
        <v>42</v>
      </c>
      <c r="D7" s="41"/>
      <c r="E7" s="41"/>
      <c r="F7" s="41"/>
      <c r="G7" s="41"/>
      <c r="H7" s="39" t="s">
        <v>51</v>
      </c>
      <c r="I7" s="40"/>
    </row>
    <row r="8" spans="1:9" ht="33" customHeight="1" x14ac:dyDescent="0.3">
      <c r="B8" s="33" t="s">
        <v>14</v>
      </c>
      <c r="C8" s="37" t="s">
        <v>43</v>
      </c>
      <c r="D8" s="41"/>
      <c r="E8" s="41"/>
      <c r="F8" s="41"/>
      <c r="G8" s="41"/>
      <c r="H8" s="39" t="s">
        <v>52</v>
      </c>
      <c r="I8" s="40"/>
    </row>
    <row r="9" spans="1:9" ht="33" customHeight="1" x14ac:dyDescent="0.3">
      <c r="B9" s="33" t="s">
        <v>1</v>
      </c>
      <c r="C9" s="37" t="s">
        <v>44</v>
      </c>
      <c r="D9" s="41"/>
      <c r="E9" s="41"/>
      <c r="F9" s="41"/>
      <c r="G9" s="41"/>
      <c r="H9" s="39" t="s">
        <v>53</v>
      </c>
      <c r="I9" s="40"/>
    </row>
    <row r="10" spans="1:9" ht="33" customHeight="1" x14ac:dyDescent="0.3">
      <c r="B10" s="33" t="s">
        <v>15</v>
      </c>
      <c r="C10" s="37" t="s">
        <v>45</v>
      </c>
      <c r="D10" s="41"/>
      <c r="E10" s="41"/>
      <c r="F10" s="41"/>
      <c r="G10" s="41"/>
      <c r="H10" s="39" t="s">
        <v>54</v>
      </c>
      <c r="I10" s="40"/>
    </row>
    <row r="11" spans="1:9" ht="33" customHeight="1" x14ac:dyDescent="0.3">
      <c r="A11" s="37" t="s">
        <v>46</v>
      </c>
      <c r="B11" s="38"/>
      <c r="C11" s="38"/>
      <c r="D11" s="38"/>
      <c r="E11" s="38"/>
      <c r="F11" s="38"/>
      <c r="G11" s="38"/>
      <c r="H11" s="36"/>
      <c r="I11" s="36"/>
    </row>
    <row r="12" spans="1:9" ht="24.75" customHeight="1" x14ac:dyDescent="0.3">
      <c r="A12" s="34" t="s">
        <v>47</v>
      </c>
      <c r="B12" s="35"/>
      <c r="C12" s="35"/>
      <c r="D12" s="35"/>
      <c r="E12" s="35"/>
      <c r="F12" s="35"/>
      <c r="G12" s="35"/>
      <c r="H12" s="36"/>
      <c r="I12" s="36"/>
    </row>
    <row r="13" spans="1:9" ht="82.5" customHeight="1" x14ac:dyDescent="0.3">
      <c r="A13" s="37" t="s">
        <v>57</v>
      </c>
      <c r="B13" s="38"/>
      <c r="C13" s="38"/>
      <c r="D13" s="38"/>
      <c r="E13" s="38"/>
      <c r="F13" s="38"/>
      <c r="G13" s="38"/>
      <c r="H13" s="36"/>
      <c r="I13" s="36"/>
    </row>
    <row r="14" spans="1:9" ht="24.75" customHeight="1" x14ac:dyDescent="0.3">
      <c r="A14" s="34" t="s">
        <v>48</v>
      </c>
      <c r="B14" s="35"/>
      <c r="C14" s="35"/>
      <c r="D14" s="35"/>
      <c r="E14" s="35"/>
      <c r="F14" s="35"/>
      <c r="G14" s="35"/>
      <c r="H14" s="36"/>
      <c r="I14" s="36"/>
    </row>
    <row r="15" spans="1:9" ht="66" customHeight="1" x14ac:dyDescent="0.3">
      <c r="A15" s="37" t="s">
        <v>58</v>
      </c>
      <c r="B15" s="38"/>
      <c r="C15" s="38"/>
      <c r="D15" s="38"/>
      <c r="E15" s="38"/>
      <c r="F15" s="38"/>
      <c r="G15" s="38"/>
      <c r="H15" s="36"/>
      <c r="I15" s="36"/>
    </row>
    <row r="16" spans="1:9" ht="24.75" customHeight="1" x14ac:dyDescent="0.3">
      <c r="A16" s="34" t="s">
        <v>49</v>
      </c>
      <c r="B16" s="35"/>
      <c r="C16" s="35"/>
      <c r="D16" s="35"/>
      <c r="E16" s="35"/>
      <c r="F16" s="35"/>
      <c r="G16" s="35"/>
      <c r="H16" s="36"/>
      <c r="I16" s="36"/>
    </row>
    <row r="17" spans="1:9" ht="66" customHeight="1" x14ac:dyDescent="0.3">
      <c r="A17" s="37" t="s">
        <v>59</v>
      </c>
      <c r="B17" s="38"/>
      <c r="C17" s="38"/>
      <c r="D17" s="38"/>
      <c r="E17" s="38"/>
      <c r="F17" s="38"/>
      <c r="G17" s="38"/>
      <c r="H17" s="36"/>
      <c r="I17" s="36"/>
    </row>
  </sheetData>
  <sheetProtection sheet="1" objects="1" scenarios="1"/>
  <mergeCells count="21">
    <mergeCell ref="A6:I6"/>
    <mergeCell ref="H7:I7"/>
    <mergeCell ref="H8:I8"/>
    <mergeCell ref="H9:I9"/>
    <mergeCell ref="C7:G7"/>
    <mergeCell ref="C8:G8"/>
    <mergeCell ref="C9:G9"/>
    <mergeCell ref="A1:I1"/>
    <mergeCell ref="A2:I2"/>
    <mergeCell ref="A3:I3"/>
    <mergeCell ref="A4:I4"/>
    <mergeCell ref="A5:I5"/>
    <mergeCell ref="A16:I16"/>
    <mergeCell ref="A17:I17"/>
    <mergeCell ref="H10:I10"/>
    <mergeCell ref="A11:I11"/>
    <mergeCell ref="A12:I12"/>
    <mergeCell ref="A13:I13"/>
    <mergeCell ref="A14:I14"/>
    <mergeCell ref="A15:I15"/>
    <mergeCell ref="C10:G10"/>
  </mergeCells>
  <pageMargins left="0.5" right="0.25" top="0.2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workbookViewId="0">
      <selection activeCell="A9" sqref="A9:B10"/>
    </sheetView>
  </sheetViews>
  <sheetFormatPr defaultRowHeight="15" x14ac:dyDescent="0.25"/>
  <cols>
    <col min="1" max="10" width="11.42578125" style="1" customWidth="1"/>
    <col min="11" max="16384" width="9.140625" style="1"/>
  </cols>
  <sheetData>
    <row r="1" spans="1:10" ht="16.5" x14ac:dyDescent="0.3">
      <c r="A1" s="45" t="s">
        <v>10</v>
      </c>
      <c r="B1" s="46"/>
      <c r="C1" s="46"/>
      <c r="D1" s="46"/>
      <c r="E1" s="46"/>
      <c r="F1" s="46"/>
      <c r="G1" s="46"/>
      <c r="H1" s="46"/>
      <c r="I1" s="46"/>
      <c r="J1" s="46"/>
    </row>
    <row r="2" spans="1:10" x14ac:dyDescent="0.25">
      <c r="A2" s="44" t="s">
        <v>36</v>
      </c>
      <c r="B2" s="44"/>
      <c r="C2" s="44"/>
      <c r="D2" s="44"/>
      <c r="E2" s="44"/>
      <c r="F2" s="44"/>
      <c r="G2" s="44"/>
      <c r="H2" s="44"/>
      <c r="I2" s="44"/>
      <c r="J2" s="44"/>
    </row>
    <row r="3" spans="1:10" ht="28.5" customHeight="1" x14ac:dyDescent="0.25">
      <c r="A3" s="44"/>
      <c r="B3" s="44"/>
      <c r="C3" s="44"/>
      <c r="D3" s="44"/>
      <c r="E3" s="44"/>
      <c r="F3" s="44"/>
      <c r="G3" s="44"/>
      <c r="H3" s="44"/>
      <c r="I3" s="44"/>
      <c r="J3" s="44"/>
    </row>
    <row r="4" spans="1:10" ht="15" customHeight="1" x14ac:dyDescent="0.25">
      <c r="A4" s="4"/>
      <c r="B4" s="4"/>
      <c r="C4" s="4"/>
      <c r="D4" s="4"/>
      <c r="E4" s="4"/>
      <c r="F4" s="4"/>
      <c r="G4" s="4"/>
      <c r="H4" s="4"/>
      <c r="I4" s="4"/>
      <c r="J4" s="4"/>
    </row>
    <row r="5" spans="1:10" ht="16.5" x14ac:dyDescent="0.3">
      <c r="A5" s="45" t="s">
        <v>21</v>
      </c>
      <c r="B5" s="45"/>
      <c r="C5" s="45"/>
      <c r="D5" s="45"/>
      <c r="E5" s="45"/>
      <c r="F5" s="45"/>
      <c r="G5" s="45"/>
      <c r="H5" s="45"/>
      <c r="I5" s="45"/>
      <c r="J5" s="45"/>
    </row>
    <row r="6" spans="1:10" ht="57" customHeight="1" x14ac:dyDescent="0.25">
      <c r="A6" s="44" t="s">
        <v>27</v>
      </c>
      <c r="B6" s="44"/>
      <c r="C6" s="44"/>
      <c r="D6" s="44"/>
      <c r="E6" s="44"/>
      <c r="F6" s="44"/>
      <c r="G6" s="44"/>
      <c r="H6" s="44"/>
      <c r="I6" s="44"/>
      <c r="J6" s="44"/>
    </row>
    <row r="7" spans="1:10" ht="15" customHeight="1" x14ac:dyDescent="0.25">
      <c r="A7" s="5"/>
      <c r="B7" s="5"/>
      <c r="C7" s="5"/>
      <c r="D7" s="5"/>
      <c r="E7" s="5"/>
      <c r="F7" s="5"/>
      <c r="G7" s="5"/>
      <c r="H7" s="5"/>
      <c r="I7" s="5"/>
      <c r="J7" s="5"/>
    </row>
    <row r="8" spans="1:10" ht="57.75" customHeight="1" x14ac:dyDescent="0.25">
      <c r="A8" s="47" t="s">
        <v>34</v>
      </c>
      <c r="B8" s="47"/>
      <c r="C8" s="47" t="s">
        <v>22</v>
      </c>
      <c r="D8" s="47"/>
      <c r="E8" s="47" t="s">
        <v>11</v>
      </c>
      <c r="F8" s="47"/>
      <c r="G8" s="47" t="s">
        <v>24</v>
      </c>
      <c r="H8" s="47"/>
      <c r="I8" s="47"/>
      <c r="J8" s="47"/>
    </row>
    <row r="9" spans="1:10" ht="16.5" x14ac:dyDescent="0.3">
      <c r="A9" s="51">
        <v>30000</v>
      </c>
      <c r="B9" s="52"/>
      <c r="C9" s="48">
        <v>3.9E-2</v>
      </c>
      <c r="D9" s="44"/>
      <c r="E9" s="54">
        <v>0.4</v>
      </c>
      <c r="F9" s="44"/>
      <c r="G9" s="3" t="s">
        <v>13</v>
      </c>
      <c r="H9" s="3" t="s">
        <v>14</v>
      </c>
      <c r="I9" s="3" t="s">
        <v>1</v>
      </c>
      <c r="J9" s="3" t="s">
        <v>15</v>
      </c>
    </row>
    <row r="10" spans="1:10" ht="16.5" x14ac:dyDescent="0.3">
      <c r="A10" s="53"/>
      <c r="B10" s="53"/>
      <c r="C10" s="49" t="s">
        <v>12</v>
      </c>
      <c r="D10" s="50"/>
      <c r="E10" s="55" t="s">
        <v>23</v>
      </c>
      <c r="F10" s="50"/>
      <c r="G10" s="6">
        <v>0</v>
      </c>
      <c r="H10" s="6">
        <v>0.01</v>
      </c>
      <c r="I10" s="6">
        <v>6.6000000000000003E-2</v>
      </c>
      <c r="J10" s="6">
        <v>0.14499999999999999</v>
      </c>
    </row>
    <row r="11" spans="1:10" ht="31.5" customHeight="1" x14ac:dyDescent="0.3">
      <c r="A11" s="3"/>
      <c r="B11" s="3"/>
      <c r="C11" s="3"/>
      <c r="D11" s="3"/>
      <c r="E11" s="3"/>
      <c r="F11" s="3"/>
      <c r="G11" s="7">
        <v>0</v>
      </c>
      <c r="H11" s="7">
        <v>1.4E-2</v>
      </c>
      <c r="I11" s="7">
        <v>0.09</v>
      </c>
      <c r="J11" s="7">
        <v>0.19800000000000001</v>
      </c>
    </row>
    <row r="12" spans="1:10" ht="16.5" x14ac:dyDescent="0.3">
      <c r="A12" s="3"/>
      <c r="B12" s="3"/>
      <c r="C12" s="8"/>
      <c r="D12" s="8"/>
      <c r="E12" s="9"/>
      <c r="F12" s="9"/>
      <c r="G12" s="7">
        <v>0</v>
      </c>
      <c r="H12" s="7">
        <v>1.7000000000000001E-2</v>
      </c>
      <c r="I12" s="7">
        <v>0.114</v>
      </c>
      <c r="J12" s="7">
        <v>0.251</v>
      </c>
    </row>
    <row r="13" spans="1:10" ht="16.5" x14ac:dyDescent="0.3">
      <c r="A13" s="3"/>
      <c r="B13" s="3"/>
      <c r="C13" s="8"/>
      <c r="D13" s="8"/>
      <c r="E13" s="9"/>
      <c r="F13" s="9"/>
      <c r="G13" s="7">
        <v>0</v>
      </c>
      <c r="H13" s="7">
        <v>1.9E-2</v>
      </c>
      <c r="I13" s="7">
        <v>0.128</v>
      </c>
      <c r="J13" s="7">
        <v>0.28199999999999997</v>
      </c>
    </row>
    <row r="14" spans="1:10" ht="11.25" customHeight="1" x14ac:dyDescent="0.3">
      <c r="A14" s="3"/>
      <c r="B14" s="3"/>
      <c r="C14" s="8"/>
      <c r="D14" s="8"/>
      <c r="E14" s="9"/>
      <c r="F14" s="9"/>
      <c r="G14" s="8"/>
      <c r="H14" s="8"/>
      <c r="I14" s="8"/>
      <c r="J14" s="8"/>
    </row>
    <row r="15" spans="1:10" ht="19.5" customHeight="1" x14ac:dyDescent="0.3">
      <c r="A15" s="3"/>
      <c r="B15" s="3"/>
      <c r="C15" s="10"/>
      <c r="D15" s="10"/>
      <c r="E15" s="3"/>
      <c r="F15" s="3"/>
      <c r="G15" s="49" t="s">
        <v>12</v>
      </c>
      <c r="H15" s="55"/>
      <c r="I15" s="55"/>
      <c r="J15" s="55"/>
    </row>
    <row r="16" spans="1:10" ht="16.5" x14ac:dyDescent="0.3">
      <c r="A16" s="45" t="s">
        <v>4</v>
      </c>
      <c r="B16" s="46"/>
      <c r="C16" s="46"/>
      <c r="D16" s="46"/>
      <c r="E16" s="3"/>
      <c r="F16" s="3"/>
      <c r="G16" s="3"/>
      <c r="H16" s="3"/>
      <c r="I16" s="3"/>
      <c r="J16" s="3"/>
    </row>
    <row r="17" spans="1:22" ht="43.5" x14ac:dyDescent="0.3">
      <c r="A17" s="12" t="s">
        <v>5</v>
      </c>
      <c r="C17" s="12" t="s">
        <v>6</v>
      </c>
      <c r="D17" s="12" t="s">
        <v>7</v>
      </c>
      <c r="E17" s="12" t="s">
        <v>3</v>
      </c>
      <c r="F17" s="3"/>
      <c r="G17" s="3"/>
      <c r="H17" s="3"/>
      <c r="I17" s="3"/>
      <c r="J17" s="3"/>
    </row>
    <row r="18" spans="1:22" ht="16.5" x14ac:dyDescent="0.3">
      <c r="A18" s="22">
        <f>$A$9</f>
        <v>30000</v>
      </c>
      <c r="B18" s="23" t="s">
        <v>30</v>
      </c>
      <c r="C18" s="14">
        <v>19.5</v>
      </c>
      <c r="D18" s="14">
        <f>(A18-400)*$C$9</f>
        <v>1154.4000000000001</v>
      </c>
      <c r="E18" s="25">
        <f>SUM(C18:D18)</f>
        <v>1173.9000000000001</v>
      </c>
      <c r="F18" s="3"/>
      <c r="G18" s="3"/>
      <c r="H18" s="3"/>
      <c r="I18" s="3"/>
      <c r="J18" s="3"/>
    </row>
    <row r="19" spans="1:22" ht="16.5" x14ac:dyDescent="0.3">
      <c r="A19" s="3"/>
      <c r="B19" s="3"/>
      <c r="C19" s="3"/>
      <c r="D19" s="3"/>
      <c r="E19" s="3"/>
      <c r="F19" s="3"/>
      <c r="G19" s="3"/>
      <c r="H19" s="3"/>
      <c r="I19" s="3"/>
      <c r="J19" s="3"/>
    </row>
    <row r="20" spans="1:22" ht="16.5" x14ac:dyDescent="0.3">
      <c r="A20" s="45" t="s">
        <v>20</v>
      </c>
      <c r="B20" s="46"/>
      <c r="C20" s="46"/>
      <c r="D20" s="46"/>
      <c r="E20" s="46"/>
      <c r="F20" s="46"/>
      <c r="G20" s="3"/>
      <c r="H20" s="11"/>
      <c r="I20" s="3"/>
      <c r="J20" s="3"/>
      <c r="O20" s="2"/>
      <c r="V20" s="2"/>
    </row>
    <row r="21" spans="1:22" ht="26.25" customHeight="1" x14ac:dyDescent="0.3">
      <c r="A21" s="45" t="s">
        <v>17</v>
      </c>
      <c r="B21" s="45"/>
      <c r="C21" s="45"/>
      <c r="D21" s="45"/>
      <c r="E21" s="45"/>
      <c r="F21" s="45"/>
      <c r="G21" s="3"/>
      <c r="H21" s="3"/>
      <c r="I21" s="3"/>
      <c r="J21" s="3"/>
    </row>
    <row r="22" spans="1:22" ht="43.5" x14ac:dyDescent="0.3">
      <c r="A22" s="12"/>
      <c r="B22" s="12" t="s">
        <v>6</v>
      </c>
      <c r="C22" s="12" t="s">
        <v>8</v>
      </c>
      <c r="D22" s="12" t="s">
        <v>16</v>
      </c>
      <c r="E22" s="12" t="s">
        <v>2</v>
      </c>
      <c r="F22" s="12"/>
      <c r="G22" s="12" t="s">
        <v>26</v>
      </c>
      <c r="H22" s="3"/>
      <c r="I22" s="3"/>
      <c r="J22" s="3"/>
    </row>
    <row r="23" spans="1:22" ht="16.5" x14ac:dyDescent="0.3">
      <c r="A23" s="13" t="s">
        <v>0</v>
      </c>
      <c r="B23" s="20">
        <v>29.95</v>
      </c>
      <c r="C23" s="15">
        <f>$E$18*$E$9</f>
        <v>469.56000000000006</v>
      </c>
      <c r="D23" s="14">
        <f>0*($A$18-400)</f>
        <v>0</v>
      </c>
      <c r="E23" s="24">
        <f>SUM(B23:D23)</f>
        <v>499.51000000000005</v>
      </c>
      <c r="F23" s="16"/>
      <c r="G23" s="16">
        <f>E23+$E$18</f>
        <v>1673.41</v>
      </c>
      <c r="H23" s="3"/>
      <c r="I23" s="3"/>
      <c r="J23" s="3"/>
    </row>
    <row r="24" spans="1:22" ht="16.5" x14ac:dyDescent="0.3">
      <c r="A24" s="5">
        <v>2018</v>
      </c>
      <c r="B24" s="21">
        <v>29.95</v>
      </c>
      <c r="C24" s="18">
        <f>$E$18*$E$9</f>
        <v>469.56000000000006</v>
      </c>
      <c r="D24" s="17">
        <f>J10*($A$18-400)</f>
        <v>4292</v>
      </c>
      <c r="E24" s="26">
        <f>SUM(B24:D24)</f>
        <v>4791.51</v>
      </c>
      <c r="F24" s="19"/>
      <c r="G24" s="19">
        <f>E24+$E$18</f>
        <v>5965.41</v>
      </c>
      <c r="H24" s="3"/>
      <c r="I24" s="3"/>
      <c r="J24" s="3"/>
    </row>
    <row r="25" spans="1:22" ht="16.5" x14ac:dyDescent="0.3">
      <c r="A25" s="5">
        <v>2019</v>
      </c>
      <c r="B25" s="21">
        <v>29.95</v>
      </c>
      <c r="C25" s="18">
        <f>$E$18*$E$9</f>
        <v>469.56000000000006</v>
      </c>
      <c r="D25" s="17">
        <f>J11*($A$18-400)</f>
        <v>5860.8</v>
      </c>
      <c r="E25" s="26">
        <f>SUM(B25:D25)</f>
        <v>6360.31</v>
      </c>
      <c r="F25" s="19"/>
      <c r="G25" s="19">
        <f>E25+$E$18</f>
        <v>7534.2100000000009</v>
      </c>
      <c r="H25" s="3"/>
      <c r="I25" s="3"/>
      <c r="J25" s="3"/>
    </row>
    <row r="26" spans="1:22" ht="16.5" x14ac:dyDescent="0.3">
      <c r="A26" s="5">
        <v>2020</v>
      </c>
      <c r="B26" s="21">
        <v>29.95</v>
      </c>
      <c r="C26" s="18">
        <f>$E$18*$E$9</f>
        <v>469.56000000000006</v>
      </c>
      <c r="D26" s="17">
        <f>J12*($A$18-400)</f>
        <v>7429.6</v>
      </c>
      <c r="E26" s="26">
        <f>SUM(B26:D26)</f>
        <v>7929.1100000000006</v>
      </c>
      <c r="F26" s="19"/>
      <c r="G26" s="19">
        <f>E26+$E$18</f>
        <v>9103.01</v>
      </c>
      <c r="H26" s="3"/>
      <c r="I26" s="3"/>
      <c r="J26" s="3"/>
    </row>
    <row r="27" spans="1:22" ht="16.5" x14ac:dyDescent="0.3">
      <c r="A27" s="5">
        <v>2021</v>
      </c>
      <c r="B27" s="21">
        <v>29.95</v>
      </c>
      <c r="C27" s="18">
        <f>$E$18*$E$9</f>
        <v>469.56000000000006</v>
      </c>
      <c r="D27" s="17">
        <f>J13*($A$18-400)</f>
        <v>8347.1999999999989</v>
      </c>
      <c r="E27" s="26">
        <f>SUM(B27:D27)</f>
        <v>8846.7099999999991</v>
      </c>
      <c r="F27" s="19"/>
      <c r="G27" s="19">
        <f>E27+$E$18</f>
        <v>10020.609999999999</v>
      </c>
      <c r="H27" s="3"/>
      <c r="I27" s="3"/>
      <c r="J27" s="3"/>
    </row>
    <row r="28" spans="1:22" ht="16.5" x14ac:dyDescent="0.3">
      <c r="A28" s="3"/>
      <c r="B28" s="3"/>
      <c r="C28" s="3"/>
      <c r="D28" s="3"/>
      <c r="E28" s="3"/>
      <c r="F28" s="3"/>
      <c r="G28" s="3"/>
      <c r="H28" s="3"/>
      <c r="I28" s="3"/>
      <c r="J28" s="3"/>
    </row>
    <row r="29" spans="1:22" ht="16.5" x14ac:dyDescent="0.3">
      <c r="A29" s="45" t="s">
        <v>18</v>
      </c>
      <c r="B29" s="45"/>
      <c r="C29" s="45"/>
      <c r="D29" s="45"/>
      <c r="E29" s="45"/>
      <c r="F29" s="45"/>
      <c r="G29" s="3"/>
      <c r="H29" s="3"/>
      <c r="I29" s="3"/>
      <c r="J29" s="3"/>
    </row>
    <row r="30" spans="1:22" ht="43.5" x14ac:dyDescent="0.3">
      <c r="A30" s="5"/>
      <c r="B30" s="12" t="s">
        <v>6</v>
      </c>
      <c r="C30" s="12" t="s">
        <v>8</v>
      </c>
      <c r="D30" s="12" t="s">
        <v>9</v>
      </c>
      <c r="E30" s="12" t="s">
        <v>2</v>
      </c>
      <c r="F30" s="12"/>
      <c r="G30" s="12" t="s">
        <v>26</v>
      </c>
      <c r="H30" s="3"/>
      <c r="I30" s="3"/>
      <c r="J30" s="3"/>
    </row>
    <row r="31" spans="1:22" ht="16.5" x14ac:dyDescent="0.3">
      <c r="A31" s="13" t="s">
        <v>0</v>
      </c>
      <c r="B31" s="20">
        <v>29.95</v>
      </c>
      <c r="C31" s="15">
        <f>$E$18*$E$9</f>
        <v>469.56000000000006</v>
      </c>
      <c r="D31" s="14">
        <f>0*($A$18-400)</f>
        <v>0</v>
      </c>
      <c r="E31" s="24">
        <f>SUM(B31:D31)</f>
        <v>499.51000000000005</v>
      </c>
      <c r="F31" s="16"/>
      <c r="G31" s="16">
        <f>E31+$E$18</f>
        <v>1673.41</v>
      </c>
      <c r="H31" s="3"/>
      <c r="I31" s="3"/>
      <c r="J31" s="3"/>
    </row>
    <row r="32" spans="1:22" ht="16.5" x14ac:dyDescent="0.3">
      <c r="A32" s="5">
        <v>2018</v>
      </c>
      <c r="B32" s="21">
        <v>29.95</v>
      </c>
      <c r="C32" s="18">
        <f>$E$18*$E$9</f>
        <v>469.56000000000006</v>
      </c>
      <c r="D32" s="17">
        <f>I10*($A$18-400)</f>
        <v>1953.6000000000001</v>
      </c>
      <c r="E32" s="26">
        <f>SUM(B32:D32)</f>
        <v>2453.11</v>
      </c>
      <c r="F32" s="19"/>
      <c r="G32" s="19">
        <f>E32+$E$18</f>
        <v>3627.01</v>
      </c>
      <c r="H32" s="3"/>
      <c r="I32" s="3"/>
      <c r="J32" s="3"/>
    </row>
    <row r="33" spans="1:10" ht="16.5" x14ac:dyDescent="0.3">
      <c r="A33" s="5">
        <v>2019</v>
      </c>
      <c r="B33" s="21">
        <v>29.95</v>
      </c>
      <c r="C33" s="18">
        <f>$E$18*$E$9</f>
        <v>469.56000000000006</v>
      </c>
      <c r="D33" s="17">
        <f>I11*($A$18-400)</f>
        <v>2664</v>
      </c>
      <c r="E33" s="26">
        <f>SUM(B33:D33)</f>
        <v>3163.51</v>
      </c>
      <c r="F33" s="19"/>
      <c r="G33" s="19">
        <f>E33+$E$18</f>
        <v>4337.41</v>
      </c>
      <c r="H33" s="3"/>
      <c r="I33" s="3"/>
      <c r="J33" s="3"/>
    </row>
    <row r="34" spans="1:10" ht="16.5" x14ac:dyDescent="0.3">
      <c r="A34" s="5">
        <v>2020</v>
      </c>
      <c r="B34" s="21">
        <v>29.95</v>
      </c>
      <c r="C34" s="18">
        <f>$E$18*$E$9</f>
        <v>469.56000000000006</v>
      </c>
      <c r="D34" s="17">
        <f>I12*($A$18-400)</f>
        <v>3374.4</v>
      </c>
      <c r="E34" s="26">
        <f>SUM(B34:D34)</f>
        <v>3873.9100000000003</v>
      </c>
      <c r="F34" s="19"/>
      <c r="G34" s="19">
        <f>E34+$E$18</f>
        <v>5047.8100000000004</v>
      </c>
      <c r="H34" s="3"/>
      <c r="I34" s="3"/>
      <c r="J34" s="3"/>
    </row>
    <row r="35" spans="1:10" ht="16.5" x14ac:dyDescent="0.3">
      <c r="A35" s="5">
        <v>2021</v>
      </c>
      <c r="B35" s="21">
        <v>29.95</v>
      </c>
      <c r="C35" s="18">
        <f>$E$18*$E$9</f>
        <v>469.56000000000006</v>
      </c>
      <c r="D35" s="17">
        <f>I13*($A$18-400)</f>
        <v>3788.8</v>
      </c>
      <c r="E35" s="26">
        <f>SUM(B35:D35)</f>
        <v>4288.3100000000004</v>
      </c>
      <c r="F35" s="19"/>
      <c r="G35" s="19">
        <f>E35+$E$18</f>
        <v>5462.2100000000009</v>
      </c>
      <c r="H35" s="3"/>
      <c r="I35" s="3"/>
      <c r="J35" s="3"/>
    </row>
    <row r="36" spans="1:10" ht="16.5" x14ac:dyDescent="0.3">
      <c r="A36" s="3"/>
      <c r="B36" s="3"/>
      <c r="C36" s="3"/>
      <c r="D36" s="3"/>
      <c r="E36" s="3"/>
      <c r="F36" s="3"/>
      <c r="G36" s="3"/>
      <c r="H36" s="3"/>
      <c r="I36" s="3"/>
      <c r="J36" s="3"/>
    </row>
    <row r="37" spans="1:10" ht="16.5" x14ac:dyDescent="0.3">
      <c r="A37" s="45" t="s">
        <v>19</v>
      </c>
      <c r="B37" s="45"/>
      <c r="C37" s="45"/>
      <c r="D37" s="45"/>
      <c r="E37" s="45"/>
      <c r="F37" s="45"/>
      <c r="G37" s="3"/>
      <c r="H37" s="3"/>
      <c r="I37" s="3"/>
      <c r="J37" s="3"/>
    </row>
    <row r="38" spans="1:10" ht="43.5" x14ac:dyDescent="0.3">
      <c r="A38" s="5"/>
      <c r="B38" s="12" t="s">
        <v>6</v>
      </c>
      <c r="C38" s="12" t="s">
        <v>8</v>
      </c>
      <c r="D38" s="12" t="s">
        <v>28</v>
      </c>
      <c r="E38" s="12" t="s">
        <v>2</v>
      </c>
      <c r="F38" s="12"/>
      <c r="G38" s="12" t="s">
        <v>26</v>
      </c>
      <c r="H38" s="3"/>
      <c r="I38" s="3"/>
      <c r="J38" s="3"/>
    </row>
    <row r="39" spans="1:10" ht="16.5" x14ac:dyDescent="0.3">
      <c r="A39" s="13" t="s">
        <v>0</v>
      </c>
      <c r="B39" s="20">
        <v>29.95</v>
      </c>
      <c r="C39" s="15">
        <f>$E$18*$E$9</f>
        <v>469.56000000000006</v>
      </c>
      <c r="D39" s="14">
        <f>0*($A$18-400)</f>
        <v>0</v>
      </c>
      <c r="E39" s="24">
        <f>SUM(B39:D39)</f>
        <v>499.51000000000005</v>
      </c>
      <c r="F39" s="16"/>
      <c r="G39" s="16">
        <f>E39+$E$18</f>
        <v>1673.41</v>
      </c>
      <c r="H39" s="3"/>
      <c r="I39" s="3"/>
      <c r="J39" s="3"/>
    </row>
    <row r="40" spans="1:10" ht="16.5" x14ac:dyDescent="0.3">
      <c r="A40" s="5">
        <v>2018</v>
      </c>
      <c r="B40" s="21">
        <v>29.95</v>
      </c>
      <c r="C40" s="18">
        <f>$E$18*$E$9</f>
        <v>469.56000000000006</v>
      </c>
      <c r="D40" s="17">
        <f>H10*($A$18-400)</f>
        <v>296</v>
      </c>
      <c r="E40" s="26">
        <f>SUM(B40:D40)</f>
        <v>795.51</v>
      </c>
      <c r="F40" s="19"/>
      <c r="G40" s="19">
        <f>E40+$E$18</f>
        <v>1969.41</v>
      </c>
      <c r="H40" s="3"/>
      <c r="I40" s="3"/>
      <c r="J40" s="3"/>
    </row>
    <row r="41" spans="1:10" ht="16.5" x14ac:dyDescent="0.3">
      <c r="A41" s="5">
        <v>2019</v>
      </c>
      <c r="B41" s="21">
        <v>29.95</v>
      </c>
      <c r="C41" s="18">
        <f>$E$18*$E$9</f>
        <v>469.56000000000006</v>
      </c>
      <c r="D41" s="17">
        <f>H11*($A$18-400)</f>
        <v>414.40000000000003</v>
      </c>
      <c r="E41" s="26">
        <f>SUM(B41:D41)</f>
        <v>913.91000000000008</v>
      </c>
      <c r="F41" s="19"/>
      <c r="G41" s="19">
        <f>E41+$E$18</f>
        <v>2087.8100000000004</v>
      </c>
      <c r="H41" s="3"/>
      <c r="I41" s="3"/>
      <c r="J41" s="3"/>
    </row>
    <row r="42" spans="1:10" ht="16.5" x14ac:dyDescent="0.3">
      <c r="A42" s="5">
        <v>2020</v>
      </c>
      <c r="B42" s="21">
        <v>29.95</v>
      </c>
      <c r="C42" s="18">
        <f>$E$18*$E$9</f>
        <v>469.56000000000006</v>
      </c>
      <c r="D42" s="17">
        <f>H12*($A$18-400)</f>
        <v>503.20000000000005</v>
      </c>
      <c r="E42" s="26">
        <f>SUM(B42:D42)</f>
        <v>1002.71</v>
      </c>
      <c r="F42" s="19"/>
      <c r="G42" s="19">
        <f>E42+$E$18</f>
        <v>2176.61</v>
      </c>
      <c r="H42" s="3"/>
      <c r="I42" s="3"/>
      <c r="J42" s="3"/>
    </row>
    <row r="43" spans="1:10" ht="16.5" x14ac:dyDescent="0.3">
      <c r="A43" s="5">
        <v>2021</v>
      </c>
      <c r="B43" s="21">
        <v>29.95</v>
      </c>
      <c r="C43" s="18">
        <f>$E$18*$E$9</f>
        <v>469.56000000000006</v>
      </c>
      <c r="D43" s="17">
        <f>H13*($A$18-400)</f>
        <v>562.4</v>
      </c>
      <c r="E43" s="26">
        <f>SUM(B43:D43)</f>
        <v>1061.9100000000001</v>
      </c>
      <c r="F43" s="19"/>
      <c r="G43" s="19">
        <f>E43+$E$18</f>
        <v>2235.8100000000004</v>
      </c>
      <c r="H43" s="3"/>
      <c r="I43" s="3"/>
      <c r="J43" s="3"/>
    </row>
    <row r="44" spans="1:10" ht="16.5" x14ac:dyDescent="0.3">
      <c r="A44" s="3"/>
      <c r="B44" s="3"/>
      <c r="C44" s="3"/>
      <c r="D44" s="3"/>
      <c r="E44" s="3"/>
      <c r="F44" s="3"/>
      <c r="G44" s="3"/>
      <c r="H44" s="3"/>
      <c r="I44" s="3"/>
      <c r="J44" s="3"/>
    </row>
    <row r="45" spans="1:10" ht="16.5" x14ac:dyDescent="0.3">
      <c r="A45" s="45" t="s">
        <v>25</v>
      </c>
      <c r="B45" s="45"/>
      <c r="C45" s="45"/>
      <c r="D45" s="45"/>
      <c r="E45" s="45"/>
      <c r="F45" s="45"/>
      <c r="G45" s="3"/>
      <c r="H45" s="3"/>
      <c r="I45" s="3"/>
      <c r="J45" s="3"/>
    </row>
    <row r="46" spans="1:10" ht="43.5" x14ac:dyDescent="0.3">
      <c r="A46" s="5"/>
      <c r="B46" s="12" t="s">
        <v>6</v>
      </c>
      <c r="C46" s="12" t="s">
        <v>8</v>
      </c>
      <c r="D46" s="12" t="s">
        <v>29</v>
      </c>
      <c r="E46" s="12" t="s">
        <v>2</v>
      </c>
      <c r="F46" s="12"/>
      <c r="G46" s="12" t="s">
        <v>26</v>
      </c>
      <c r="H46" s="3"/>
      <c r="I46" s="3"/>
      <c r="J46" s="3"/>
    </row>
    <row r="47" spans="1:10" ht="16.5" x14ac:dyDescent="0.3">
      <c r="A47" s="13" t="s">
        <v>0</v>
      </c>
      <c r="B47" s="20">
        <v>29.95</v>
      </c>
      <c r="C47" s="15">
        <f>$E$18*$E$9</f>
        <v>469.56000000000006</v>
      </c>
      <c r="D47" s="14">
        <f>0*($A$18-400)</f>
        <v>0</v>
      </c>
      <c r="E47" s="24">
        <f>SUM(B47:D47)</f>
        <v>499.51000000000005</v>
      </c>
      <c r="F47" s="16"/>
      <c r="G47" s="16">
        <f>E47+$E$18</f>
        <v>1673.41</v>
      </c>
      <c r="H47" s="3"/>
      <c r="I47" s="3"/>
      <c r="J47" s="3"/>
    </row>
    <row r="48" spans="1:10" ht="16.5" x14ac:dyDescent="0.3">
      <c r="A48" s="5">
        <v>2018</v>
      </c>
      <c r="B48" s="21">
        <v>29.95</v>
      </c>
      <c r="C48" s="18">
        <f>$E$18*$E$9</f>
        <v>469.56000000000006</v>
      </c>
      <c r="D48" s="17">
        <f>G10*($A$18-400)</f>
        <v>0</v>
      </c>
      <c r="E48" s="26">
        <f>SUM(B48:D48)</f>
        <v>499.51000000000005</v>
      </c>
      <c r="F48" s="19"/>
      <c r="G48" s="19">
        <f>E48+$E$18</f>
        <v>1673.41</v>
      </c>
      <c r="H48" s="3"/>
      <c r="I48" s="3"/>
      <c r="J48" s="3"/>
    </row>
    <row r="49" spans="1:10" ht="16.5" x14ac:dyDescent="0.3">
      <c r="A49" s="5">
        <v>2019</v>
      </c>
      <c r="B49" s="21">
        <v>29.95</v>
      </c>
      <c r="C49" s="18">
        <f>$E$18*$E$9</f>
        <v>469.56000000000006</v>
      </c>
      <c r="D49" s="17">
        <f>G11*($A$18-400)</f>
        <v>0</v>
      </c>
      <c r="E49" s="26">
        <f>SUM(B49:D49)</f>
        <v>499.51000000000005</v>
      </c>
      <c r="F49" s="19"/>
      <c r="G49" s="19">
        <f>E49+$E$18</f>
        <v>1673.41</v>
      </c>
      <c r="H49" s="3"/>
      <c r="I49" s="3"/>
      <c r="J49" s="3"/>
    </row>
    <row r="50" spans="1:10" ht="16.5" x14ac:dyDescent="0.3">
      <c r="A50" s="5">
        <v>2020</v>
      </c>
      <c r="B50" s="21">
        <v>29.95</v>
      </c>
      <c r="C50" s="18">
        <f>$E$18*$E$9</f>
        <v>469.56000000000006</v>
      </c>
      <c r="D50" s="17">
        <f>G12*($A$18-400)</f>
        <v>0</v>
      </c>
      <c r="E50" s="26">
        <f>SUM(B50:D50)</f>
        <v>499.51000000000005</v>
      </c>
      <c r="F50" s="19"/>
      <c r="G50" s="19">
        <f>E50+$E$18</f>
        <v>1673.41</v>
      </c>
      <c r="H50" s="3"/>
      <c r="I50" s="3"/>
      <c r="J50" s="3"/>
    </row>
    <row r="51" spans="1:10" ht="16.5" x14ac:dyDescent="0.3">
      <c r="A51" s="5">
        <v>2021</v>
      </c>
      <c r="B51" s="21">
        <v>29.95</v>
      </c>
      <c r="C51" s="18">
        <f>$E$18*$E$9</f>
        <v>469.56000000000006</v>
      </c>
      <c r="D51" s="17">
        <f>G13*($A$18-400)</f>
        <v>0</v>
      </c>
      <c r="E51" s="26">
        <f>SUM(B51:D51)</f>
        <v>499.51000000000005</v>
      </c>
      <c r="F51" s="19"/>
      <c r="G51" s="19">
        <f>E51+$E$18</f>
        <v>1673.41</v>
      </c>
      <c r="H51" s="3"/>
      <c r="I51" s="3"/>
      <c r="J51" s="3"/>
    </row>
  </sheetData>
  <sheetProtection sheet="1" objects="1" scenarios="1"/>
  <mergeCells count="20">
    <mergeCell ref="A45:F45"/>
    <mergeCell ref="A16:D16"/>
    <mergeCell ref="A20:F20"/>
    <mergeCell ref="A5:J5"/>
    <mergeCell ref="A6:J6"/>
    <mergeCell ref="A8:B8"/>
    <mergeCell ref="C8:D8"/>
    <mergeCell ref="E8:F8"/>
    <mergeCell ref="E9:F9"/>
    <mergeCell ref="E10:F10"/>
    <mergeCell ref="G15:J15"/>
    <mergeCell ref="A37:F37"/>
    <mergeCell ref="A2:J3"/>
    <mergeCell ref="A1:J1"/>
    <mergeCell ref="A21:F21"/>
    <mergeCell ref="A29:F29"/>
    <mergeCell ref="G8:J8"/>
    <mergeCell ref="C9:D9"/>
    <mergeCell ref="C10:D10"/>
    <mergeCell ref="A9:B10"/>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workbookViewId="0">
      <selection activeCell="A9" sqref="A9:B10"/>
    </sheetView>
  </sheetViews>
  <sheetFormatPr defaultRowHeight="15" x14ac:dyDescent="0.25"/>
  <cols>
    <col min="1" max="10" width="11.42578125" style="1" customWidth="1"/>
    <col min="11" max="16384" width="9.140625" style="1"/>
  </cols>
  <sheetData>
    <row r="1" spans="1:10" ht="16.5" x14ac:dyDescent="0.3">
      <c r="A1" s="45" t="s">
        <v>31</v>
      </c>
      <c r="B1" s="46"/>
      <c r="C1" s="46"/>
      <c r="D1" s="46"/>
      <c r="E1" s="46"/>
      <c r="F1" s="46"/>
      <c r="G1" s="46"/>
      <c r="H1" s="46"/>
      <c r="I1" s="46"/>
      <c r="J1" s="46"/>
    </row>
    <row r="2" spans="1:10" x14ac:dyDescent="0.25">
      <c r="A2" s="44" t="s">
        <v>37</v>
      </c>
      <c r="B2" s="44"/>
      <c r="C2" s="44"/>
      <c r="D2" s="44"/>
      <c r="E2" s="44"/>
      <c r="F2" s="44"/>
      <c r="G2" s="44"/>
      <c r="H2" s="44"/>
      <c r="I2" s="44"/>
      <c r="J2" s="44"/>
    </row>
    <row r="3" spans="1:10" ht="28.5" customHeight="1" x14ac:dyDescent="0.25">
      <c r="A3" s="44"/>
      <c r="B3" s="44"/>
      <c r="C3" s="44"/>
      <c r="D3" s="44"/>
      <c r="E3" s="44"/>
      <c r="F3" s="44"/>
      <c r="G3" s="44"/>
      <c r="H3" s="44"/>
      <c r="I3" s="44"/>
      <c r="J3" s="44"/>
    </row>
    <row r="4" spans="1:10" ht="15" customHeight="1" x14ac:dyDescent="0.25">
      <c r="A4" s="4"/>
      <c r="B4" s="4"/>
      <c r="C4" s="4"/>
      <c r="D4" s="4"/>
      <c r="E4" s="4"/>
      <c r="F4" s="4"/>
      <c r="G4" s="4"/>
      <c r="H4" s="4"/>
      <c r="I4" s="4"/>
      <c r="J4" s="4"/>
    </row>
    <row r="5" spans="1:10" ht="16.5" x14ac:dyDescent="0.3">
      <c r="A5" s="45" t="s">
        <v>21</v>
      </c>
      <c r="B5" s="45"/>
      <c r="C5" s="45"/>
      <c r="D5" s="45"/>
      <c r="E5" s="45"/>
      <c r="F5" s="45"/>
      <c r="G5" s="45"/>
      <c r="H5" s="45"/>
      <c r="I5" s="45"/>
      <c r="J5" s="45"/>
    </row>
    <row r="6" spans="1:10" ht="57" customHeight="1" x14ac:dyDescent="0.25">
      <c r="A6" s="44" t="s">
        <v>27</v>
      </c>
      <c r="B6" s="44"/>
      <c r="C6" s="44"/>
      <c r="D6" s="44"/>
      <c r="E6" s="44"/>
      <c r="F6" s="44"/>
      <c r="G6" s="44"/>
      <c r="H6" s="44"/>
      <c r="I6" s="44"/>
      <c r="J6" s="44"/>
    </row>
    <row r="7" spans="1:10" ht="15" customHeight="1" x14ac:dyDescent="0.25">
      <c r="A7" s="5"/>
      <c r="B7" s="5"/>
      <c r="C7" s="5"/>
      <c r="D7" s="5"/>
      <c r="E7" s="5"/>
      <c r="F7" s="5"/>
      <c r="G7" s="5"/>
      <c r="H7" s="5"/>
      <c r="I7" s="5"/>
      <c r="J7" s="5"/>
    </row>
    <row r="8" spans="1:10" ht="57.75" customHeight="1" x14ac:dyDescent="0.25">
      <c r="A8" s="47" t="s">
        <v>34</v>
      </c>
      <c r="B8" s="47"/>
      <c r="C8" s="47" t="s">
        <v>22</v>
      </c>
      <c r="D8" s="47"/>
      <c r="E8" s="47" t="s">
        <v>11</v>
      </c>
      <c r="F8" s="47"/>
      <c r="G8" s="47" t="s">
        <v>24</v>
      </c>
      <c r="H8" s="47"/>
      <c r="I8" s="47"/>
      <c r="J8" s="47"/>
    </row>
    <row r="9" spans="1:10" ht="16.5" x14ac:dyDescent="0.3">
      <c r="A9" s="51">
        <v>30000</v>
      </c>
      <c r="B9" s="52"/>
      <c r="C9" s="48">
        <v>3.9E-2</v>
      </c>
      <c r="D9" s="44"/>
      <c r="E9" s="54">
        <v>0.4</v>
      </c>
      <c r="F9" s="44"/>
      <c r="G9" s="3" t="s">
        <v>13</v>
      </c>
      <c r="H9" s="3" t="s">
        <v>14</v>
      </c>
      <c r="I9" s="3" t="s">
        <v>1</v>
      </c>
      <c r="J9" s="3" t="s">
        <v>15</v>
      </c>
    </row>
    <row r="10" spans="1:10" ht="16.5" x14ac:dyDescent="0.3">
      <c r="A10" s="53"/>
      <c r="B10" s="53"/>
      <c r="C10" s="49" t="s">
        <v>12</v>
      </c>
      <c r="D10" s="50"/>
      <c r="E10" s="55" t="s">
        <v>23</v>
      </c>
      <c r="F10" s="50"/>
      <c r="G10" s="6">
        <v>0</v>
      </c>
      <c r="H10" s="6">
        <v>0.01</v>
      </c>
      <c r="I10" s="6">
        <v>6.6000000000000003E-2</v>
      </c>
      <c r="J10" s="6">
        <v>0.14499999999999999</v>
      </c>
    </row>
    <row r="11" spans="1:10" ht="31.5" customHeight="1" x14ac:dyDescent="0.3">
      <c r="A11" s="3"/>
      <c r="B11" s="3"/>
      <c r="C11" s="3"/>
      <c r="D11" s="3"/>
      <c r="E11" s="3"/>
      <c r="F11" s="3"/>
      <c r="G11" s="7">
        <v>0</v>
      </c>
      <c r="H11" s="7">
        <v>1.4E-2</v>
      </c>
      <c r="I11" s="7">
        <v>0.09</v>
      </c>
      <c r="J11" s="7">
        <v>0.19800000000000001</v>
      </c>
    </row>
    <row r="12" spans="1:10" ht="16.5" x14ac:dyDescent="0.3">
      <c r="A12" s="3"/>
      <c r="B12" s="3"/>
      <c r="C12" s="8"/>
      <c r="D12" s="8"/>
      <c r="E12" s="9"/>
      <c r="F12" s="9"/>
      <c r="G12" s="7">
        <v>0</v>
      </c>
      <c r="H12" s="7">
        <v>1.7000000000000001E-2</v>
      </c>
      <c r="I12" s="7">
        <v>0.114</v>
      </c>
      <c r="J12" s="7">
        <v>0.251</v>
      </c>
    </row>
    <row r="13" spans="1:10" ht="16.5" x14ac:dyDescent="0.3">
      <c r="A13" s="3"/>
      <c r="B13" s="3"/>
      <c r="C13" s="8"/>
      <c r="D13" s="8"/>
      <c r="E13" s="9"/>
      <c r="F13" s="9"/>
      <c r="G13" s="7">
        <v>0</v>
      </c>
      <c r="H13" s="7">
        <v>1.9E-2</v>
      </c>
      <c r="I13" s="7">
        <v>0.128</v>
      </c>
      <c r="J13" s="7">
        <v>0.28199999999999997</v>
      </c>
    </row>
    <row r="14" spans="1:10" ht="11.25" customHeight="1" x14ac:dyDescent="0.3">
      <c r="A14" s="3"/>
      <c r="B14" s="3"/>
      <c r="C14" s="8"/>
      <c r="D14" s="8"/>
      <c r="E14" s="9"/>
      <c r="F14" s="9"/>
      <c r="G14" s="8"/>
      <c r="H14" s="8"/>
      <c r="I14" s="8"/>
      <c r="J14" s="8"/>
    </row>
    <row r="15" spans="1:10" ht="19.5" customHeight="1" x14ac:dyDescent="0.3">
      <c r="A15" s="3"/>
      <c r="B15" s="3"/>
      <c r="C15" s="10"/>
      <c r="D15" s="10"/>
      <c r="E15" s="3"/>
      <c r="F15" s="3"/>
      <c r="G15" s="49" t="s">
        <v>12</v>
      </c>
      <c r="H15" s="55"/>
      <c r="I15" s="55"/>
      <c r="J15" s="55"/>
    </row>
    <row r="16" spans="1:10" ht="16.5" x14ac:dyDescent="0.3">
      <c r="A16" s="45" t="s">
        <v>4</v>
      </c>
      <c r="B16" s="46"/>
      <c r="C16" s="46"/>
      <c r="D16" s="46"/>
      <c r="E16" s="3"/>
      <c r="F16" s="3"/>
      <c r="G16" s="3"/>
      <c r="H16" s="3"/>
      <c r="I16" s="3"/>
      <c r="J16" s="3"/>
    </row>
    <row r="17" spans="1:22" ht="43.5" x14ac:dyDescent="0.3">
      <c r="A17" s="12" t="s">
        <v>5</v>
      </c>
      <c r="C17" s="12" t="s">
        <v>6</v>
      </c>
      <c r="D17" s="12" t="s">
        <v>7</v>
      </c>
      <c r="E17" s="12" t="s">
        <v>3</v>
      </c>
      <c r="F17" s="3"/>
      <c r="G17" s="3"/>
      <c r="H17" s="3"/>
      <c r="I17" s="3"/>
      <c r="J17" s="3"/>
    </row>
    <row r="18" spans="1:22" ht="16.5" x14ac:dyDescent="0.3">
      <c r="A18" s="22">
        <f>$A$9</f>
        <v>30000</v>
      </c>
      <c r="B18" s="23" t="s">
        <v>30</v>
      </c>
      <c r="C18" s="14">
        <v>32</v>
      </c>
      <c r="D18" s="14">
        <f>(A18-400)*$C$9</f>
        <v>1154.4000000000001</v>
      </c>
      <c r="E18" s="25">
        <f>SUM(C18:D18)</f>
        <v>1186.4000000000001</v>
      </c>
      <c r="F18" s="3"/>
      <c r="G18" s="3"/>
      <c r="H18" s="3"/>
      <c r="I18" s="3"/>
      <c r="J18" s="3"/>
    </row>
    <row r="19" spans="1:22" ht="16.5" x14ac:dyDescent="0.3">
      <c r="A19" s="3"/>
      <c r="B19" s="3"/>
      <c r="C19" s="3"/>
      <c r="D19" s="3"/>
      <c r="E19" s="3"/>
      <c r="F19" s="3"/>
      <c r="G19" s="3"/>
      <c r="H19" s="3"/>
      <c r="I19" s="3"/>
      <c r="J19" s="3"/>
    </row>
    <row r="20" spans="1:22" ht="16.5" x14ac:dyDescent="0.3">
      <c r="A20" s="45" t="s">
        <v>20</v>
      </c>
      <c r="B20" s="46"/>
      <c r="C20" s="46"/>
      <c r="D20" s="46"/>
      <c r="E20" s="46"/>
      <c r="F20" s="46"/>
      <c r="G20" s="3"/>
      <c r="H20" s="11"/>
      <c r="I20" s="3"/>
      <c r="J20" s="3"/>
      <c r="O20" s="2"/>
      <c r="V20" s="2"/>
    </row>
    <row r="21" spans="1:22" ht="26.25" customHeight="1" x14ac:dyDescent="0.3">
      <c r="A21" s="45" t="s">
        <v>17</v>
      </c>
      <c r="B21" s="45"/>
      <c r="C21" s="45"/>
      <c r="D21" s="45"/>
      <c r="E21" s="45"/>
      <c r="F21" s="45"/>
      <c r="G21" s="3"/>
      <c r="H21" s="3"/>
      <c r="I21" s="3"/>
      <c r="J21" s="3"/>
    </row>
    <row r="22" spans="1:22" ht="43.5" x14ac:dyDescent="0.3">
      <c r="A22" s="12"/>
      <c r="B22" s="12" t="s">
        <v>6</v>
      </c>
      <c r="C22" s="12" t="s">
        <v>8</v>
      </c>
      <c r="D22" s="12" t="s">
        <v>16</v>
      </c>
      <c r="E22" s="12" t="s">
        <v>2</v>
      </c>
      <c r="F22" s="12"/>
      <c r="G22" s="12" t="s">
        <v>26</v>
      </c>
      <c r="H22" s="3"/>
      <c r="I22" s="3"/>
      <c r="J22" s="3"/>
    </row>
    <row r="23" spans="1:22" ht="16.5" x14ac:dyDescent="0.3">
      <c r="A23" s="13" t="s">
        <v>0</v>
      </c>
      <c r="B23" s="20">
        <v>62.25</v>
      </c>
      <c r="C23" s="15">
        <f>$E$18*$E$9</f>
        <v>474.56000000000006</v>
      </c>
      <c r="D23" s="14">
        <f>0*($A$18-400)</f>
        <v>0</v>
      </c>
      <c r="E23" s="24">
        <f>SUM(B23:D23)</f>
        <v>536.81000000000006</v>
      </c>
      <c r="F23" s="16"/>
      <c r="G23" s="16">
        <f>E23+$E$18</f>
        <v>1723.21</v>
      </c>
      <c r="H23" s="3"/>
      <c r="I23" s="3"/>
      <c r="J23" s="3"/>
    </row>
    <row r="24" spans="1:22" ht="16.5" x14ac:dyDescent="0.3">
      <c r="A24" s="5">
        <v>2018</v>
      </c>
      <c r="B24" s="21">
        <v>62.25</v>
      </c>
      <c r="C24" s="18">
        <f>$E$18*$E$9</f>
        <v>474.56000000000006</v>
      </c>
      <c r="D24" s="17">
        <f>J10*($A$18-400)</f>
        <v>4292</v>
      </c>
      <c r="E24" s="26">
        <f>SUM(B24:D24)</f>
        <v>4828.8100000000004</v>
      </c>
      <c r="F24" s="19"/>
      <c r="G24" s="19">
        <f>E24+$E$18</f>
        <v>6015.2100000000009</v>
      </c>
      <c r="H24" s="3"/>
      <c r="I24" s="3"/>
      <c r="J24" s="3"/>
    </row>
    <row r="25" spans="1:22" ht="16.5" x14ac:dyDescent="0.3">
      <c r="A25" s="5">
        <v>2019</v>
      </c>
      <c r="B25" s="21">
        <v>62.25</v>
      </c>
      <c r="C25" s="18">
        <f>$E$18*$E$9</f>
        <v>474.56000000000006</v>
      </c>
      <c r="D25" s="17">
        <f>J11*($A$18-400)</f>
        <v>5860.8</v>
      </c>
      <c r="E25" s="26">
        <f>SUM(B25:D25)</f>
        <v>6397.6100000000006</v>
      </c>
      <c r="F25" s="19"/>
      <c r="G25" s="19">
        <f>E25+$E$18</f>
        <v>7584.01</v>
      </c>
      <c r="H25" s="3"/>
      <c r="I25" s="3"/>
      <c r="J25" s="3"/>
    </row>
    <row r="26" spans="1:22" ht="16.5" x14ac:dyDescent="0.3">
      <c r="A26" s="5">
        <v>2020</v>
      </c>
      <c r="B26" s="21">
        <v>62.25</v>
      </c>
      <c r="C26" s="18">
        <f>$E$18*$E$9</f>
        <v>474.56000000000006</v>
      </c>
      <c r="D26" s="17">
        <f>J12*($A$18-400)</f>
        <v>7429.6</v>
      </c>
      <c r="E26" s="26">
        <f>SUM(B26:D26)</f>
        <v>7966.4100000000008</v>
      </c>
      <c r="F26" s="19"/>
      <c r="G26" s="19">
        <f>E26+$E$18</f>
        <v>9152.8100000000013</v>
      </c>
      <c r="H26" s="3"/>
      <c r="I26" s="3"/>
      <c r="J26" s="3"/>
    </row>
    <row r="27" spans="1:22" ht="16.5" x14ac:dyDescent="0.3">
      <c r="A27" s="5">
        <v>2021</v>
      </c>
      <c r="B27" s="21">
        <v>62.25</v>
      </c>
      <c r="C27" s="18">
        <f>$E$18*$E$9</f>
        <v>474.56000000000006</v>
      </c>
      <c r="D27" s="17">
        <f>J13*($A$18-400)</f>
        <v>8347.1999999999989</v>
      </c>
      <c r="E27" s="26">
        <f>SUM(B27:D27)</f>
        <v>8884.0099999999984</v>
      </c>
      <c r="F27" s="19"/>
      <c r="G27" s="19">
        <f>E27+$E$18</f>
        <v>10070.409999999998</v>
      </c>
      <c r="H27" s="3"/>
      <c r="I27" s="3"/>
      <c r="J27" s="3"/>
    </row>
    <row r="28" spans="1:22" ht="16.5" x14ac:dyDescent="0.3">
      <c r="A28" s="3"/>
      <c r="B28" s="3"/>
      <c r="C28" s="3"/>
      <c r="D28" s="3"/>
      <c r="E28" s="3"/>
      <c r="F28" s="3"/>
      <c r="G28" s="3"/>
      <c r="H28" s="3"/>
      <c r="I28" s="3"/>
      <c r="J28" s="3"/>
    </row>
    <row r="29" spans="1:22" ht="16.5" x14ac:dyDescent="0.3">
      <c r="A29" s="45" t="s">
        <v>18</v>
      </c>
      <c r="B29" s="45"/>
      <c r="C29" s="45"/>
      <c r="D29" s="45"/>
      <c r="E29" s="45"/>
      <c r="F29" s="45"/>
      <c r="G29" s="3"/>
      <c r="H29" s="3"/>
      <c r="I29" s="3"/>
      <c r="J29" s="3"/>
    </row>
    <row r="30" spans="1:22" ht="43.5" x14ac:dyDescent="0.3">
      <c r="A30" s="5"/>
      <c r="B30" s="12" t="s">
        <v>6</v>
      </c>
      <c r="C30" s="12" t="s">
        <v>8</v>
      </c>
      <c r="D30" s="12" t="s">
        <v>9</v>
      </c>
      <c r="E30" s="12" t="s">
        <v>2</v>
      </c>
      <c r="F30" s="12"/>
      <c r="G30" s="12" t="s">
        <v>26</v>
      </c>
      <c r="H30" s="3"/>
      <c r="I30" s="3"/>
      <c r="J30" s="3"/>
    </row>
    <row r="31" spans="1:22" ht="16.5" x14ac:dyDescent="0.3">
      <c r="A31" s="13" t="s">
        <v>0</v>
      </c>
      <c r="B31" s="20">
        <v>62.25</v>
      </c>
      <c r="C31" s="15">
        <f>$E$18*$E$9</f>
        <v>474.56000000000006</v>
      </c>
      <c r="D31" s="14">
        <f>0*($A$18-400)</f>
        <v>0</v>
      </c>
      <c r="E31" s="24">
        <f>SUM(B31:D31)</f>
        <v>536.81000000000006</v>
      </c>
      <c r="F31" s="16"/>
      <c r="G31" s="16">
        <f>E31+$E$18</f>
        <v>1723.21</v>
      </c>
      <c r="H31" s="3"/>
      <c r="I31" s="3"/>
      <c r="J31" s="3"/>
    </row>
    <row r="32" spans="1:22" ht="16.5" x14ac:dyDescent="0.3">
      <c r="A32" s="5">
        <v>2018</v>
      </c>
      <c r="B32" s="21">
        <v>62.25</v>
      </c>
      <c r="C32" s="18">
        <f>$E$18*$E$9</f>
        <v>474.56000000000006</v>
      </c>
      <c r="D32" s="17">
        <f>I10*($A$18-400)</f>
        <v>1953.6000000000001</v>
      </c>
      <c r="E32" s="26">
        <f>SUM(B32:D32)</f>
        <v>2490.4100000000003</v>
      </c>
      <c r="F32" s="19"/>
      <c r="G32" s="19">
        <f>E32+$E$18</f>
        <v>3676.8100000000004</v>
      </c>
      <c r="H32" s="3"/>
      <c r="I32" s="3"/>
      <c r="J32" s="3"/>
    </row>
    <row r="33" spans="1:10" ht="16.5" x14ac:dyDescent="0.3">
      <c r="A33" s="5">
        <v>2019</v>
      </c>
      <c r="B33" s="21">
        <v>62.25</v>
      </c>
      <c r="C33" s="18">
        <f>$E$18*$E$9</f>
        <v>474.56000000000006</v>
      </c>
      <c r="D33" s="17">
        <f>I11*($A$18-400)</f>
        <v>2664</v>
      </c>
      <c r="E33" s="26">
        <f>SUM(B33:D33)</f>
        <v>3200.81</v>
      </c>
      <c r="F33" s="19"/>
      <c r="G33" s="19">
        <f>E33+$E$18</f>
        <v>4387.21</v>
      </c>
      <c r="H33" s="3"/>
      <c r="I33" s="3"/>
      <c r="J33" s="3"/>
    </row>
    <row r="34" spans="1:10" ht="16.5" x14ac:dyDescent="0.3">
      <c r="A34" s="5">
        <v>2020</v>
      </c>
      <c r="B34" s="21">
        <v>62.25</v>
      </c>
      <c r="C34" s="18">
        <f>$E$18*$E$9</f>
        <v>474.56000000000006</v>
      </c>
      <c r="D34" s="17">
        <f>I12*($A$18-400)</f>
        <v>3374.4</v>
      </c>
      <c r="E34" s="26">
        <f>SUM(B34:D34)</f>
        <v>3911.21</v>
      </c>
      <c r="F34" s="19"/>
      <c r="G34" s="19">
        <f>E34+$E$18</f>
        <v>5097.6100000000006</v>
      </c>
      <c r="H34" s="3"/>
      <c r="I34" s="3"/>
      <c r="J34" s="3"/>
    </row>
    <row r="35" spans="1:10" ht="16.5" x14ac:dyDescent="0.3">
      <c r="A35" s="5">
        <v>2021</v>
      </c>
      <c r="B35" s="21">
        <v>62.25</v>
      </c>
      <c r="C35" s="18">
        <f>$E$18*$E$9</f>
        <v>474.56000000000006</v>
      </c>
      <c r="D35" s="17">
        <f>I13*($A$18-400)</f>
        <v>3788.8</v>
      </c>
      <c r="E35" s="26">
        <f>SUM(B35:D35)</f>
        <v>4325.6100000000006</v>
      </c>
      <c r="F35" s="19"/>
      <c r="G35" s="19">
        <f>E35+$E$18</f>
        <v>5512.01</v>
      </c>
      <c r="H35" s="3"/>
      <c r="I35" s="3"/>
      <c r="J35" s="3"/>
    </row>
    <row r="36" spans="1:10" ht="16.5" x14ac:dyDescent="0.3">
      <c r="A36" s="3"/>
      <c r="B36" s="3"/>
      <c r="C36" s="3"/>
      <c r="D36" s="3"/>
      <c r="E36" s="3"/>
      <c r="F36" s="3"/>
      <c r="G36" s="3"/>
      <c r="H36" s="3"/>
      <c r="I36" s="3"/>
      <c r="J36" s="3"/>
    </row>
    <row r="37" spans="1:10" ht="16.5" x14ac:dyDescent="0.3">
      <c r="A37" s="45" t="s">
        <v>19</v>
      </c>
      <c r="B37" s="45"/>
      <c r="C37" s="45"/>
      <c r="D37" s="45"/>
      <c r="E37" s="45"/>
      <c r="F37" s="45"/>
      <c r="G37" s="3"/>
      <c r="H37" s="3"/>
      <c r="I37" s="3"/>
      <c r="J37" s="3"/>
    </row>
    <row r="38" spans="1:10" ht="43.5" x14ac:dyDescent="0.3">
      <c r="A38" s="5"/>
      <c r="B38" s="12" t="s">
        <v>6</v>
      </c>
      <c r="C38" s="12" t="s">
        <v>8</v>
      </c>
      <c r="D38" s="12" t="s">
        <v>28</v>
      </c>
      <c r="E38" s="12" t="s">
        <v>2</v>
      </c>
      <c r="F38" s="12"/>
      <c r="G38" s="12" t="s">
        <v>26</v>
      </c>
      <c r="H38" s="3"/>
      <c r="I38" s="3"/>
      <c r="J38" s="3"/>
    </row>
    <row r="39" spans="1:10" ht="16.5" x14ac:dyDescent="0.3">
      <c r="A39" s="13" t="s">
        <v>0</v>
      </c>
      <c r="B39" s="20">
        <v>62.25</v>
      </c>
      <c r="C39" s="15">
        <f>$E$18*$E$9</f>
        <v>474.56000000000006</v>
      </c>
      <c r="D39" s="14">
        <f>0*($A$18-400)</f>
        <v>0</v>
      </c>
      <c r="E39" s="24">
        <f>SUM(B39:D39)</f>
        <v>536.81000000000006</v>
      </c>
      <c r="F39" s="16"/>
      <c r="G39" s="16">
        <f>E39+$E$18</f>
        <v>1723.21</v>
      </c>
      <c r="H39" s="3"/>
      <c r="I39" s="3"/>
      <c r="J39" s="3"/>
    </row>
    <row r="40" spans="1:10" ht="16.5" x14ac:dyDescent="0.3">
      <c r="A40" s="5">
        <v>2018</v>
      </c>
      <c r="B40" s="21">
        <v>62.25</v>
      </c>
      <c r="C40" s="18">
        <f>$E$18*$E$9</f>
        <v>474.56000000000006</v>
      </c>
      <c r="D40" s="17">
        <f>H10*($A$18-400)</f>
        <v>296</v>
      </c>
      <c r="E40" s="26">
        <f>SUM(B40:D40)</f>
        <v>832.81000000000006</v>
      </c>
      <c r="F40" s="19"/>
      <c r="G40" s="19">
        <f>E40+$E$18</f>
        <v>2019.21</v>
      </c>
      <c r="H40" s="3"/>
      <c r="I40" s="3"/>
      <c r="J40" s="3"/>
    </row>
    <row r="41" spans="1:10" ht="16.5" x14ac:dyDescent="0.3">
      <c r="A41" s="5">
        <v>2019</v>
      </c>
      <c r="B41" s="21">
        <v>62.25</v>
      </c>
      <c r="C41" s="18">
        <f>$E$18*$E$9</f>
        <v>474.56000000000006</v>
      </c>
      <c r="D41" s="17">
        <f>H11*($A$18-400)</f>
        <v>414.40000000000003</v>
      </c>
      <c r="E41" s="26">
        <f>SUM(B41:D41)</f>
        <v>951.21</v>
      </c>
      <c r="F41" s="19"/>
      <c r="G41" s="19">
        <f>E41+$E$18</f>
        <v>2137.61</v>
      </c>
      <c r="H41" s="3"/>
      <c r="I41" s="3"/>
      <c r="J41" s="3"/>
    </row>
    <row r="42" spans="1:10" ht="16.5" x14ac:dyDescent="0.3">
      <c r="A42" s="5">
        <v>2020</v>
      </c>
      <c r="B42" s="21">
        <v>62.25</v>
      </c>
      <c r="C42" s="18">
        <f>$E$18*$E$9</f>
        <v>474.56000000000006</v>
      </c>
      <c r="D42" s="17">
        <f>H12*($A$18-400)</f>
        <v>503.20000000000005</v>
      </c>
      <c r="E42" s="26">
        <f>SUM(B42:D42)</f>
        <v>1040.0100000000002</v>
      </c>
      <c r="F42" s="19"/>
      <c r="G42" s="19">
        <f>E42+$E$18</f>
        <v>2226.4100000000003</v>
      </c>
      <c r="H42" s="3"/>
      <c r="I42" s="3"/>
      <c r="J42" s="3"/>
    </row>
    <row r="43" spans="1:10" ht="16.5" x14ac:dyDescent="0.3">
      <c r="A43" s="5">
        <v>2021</v>
      </c>
      <c r="B43" s="21">
        <v>62.25</v>
      </c>
      <c r="C43" s="18">
        <f>$E$18*$E$9</f>
        <v>474.56000000000006</v>
      </c>
      <c r="D43" s="17">
        <f>H13*($A$18-400)</f>
        <v>562.4</v>
      </c>
      <c r="E43" s="26">
        <f>SUM(B43:D43)</f>
        <v>1099.21</v>
      </c>
      <c r="F43" s="19"/>
      <c r="G43" s="19">
        <f>E43+$E$18</f>
        <v>2285.61</v>
      </c>
      <c r="H43" s="3"/>
      <c r="I43" s="3"/>
      <c r="J43" s="3"/>
    </row>
    <row r="44" spans="1:10" ht="16.5" x14ac:dyDescent="0.3">
      <c r="A44" s="3"/>
      <c r="B44" s="3"/>
      <c r="C44" s="3"/>
      <c r="D44" s="3"/>
      <c r="E44" s="3"/>
      <c r="F44" s="3"/>
      <c r="G44" s="3"/>
      <c r="H44" s="3"/>
      <c r="I44" s="3"/>
      <c r="J44" s="3"/>
    </row>
    <row r="45" spans="1:10" ht="16.5" x14ac:dyDescent="0.3">
      <c r="A45" s="45" t="s">
        <v>25</v>
      </c>
      <c r="B45" s="45"/>
      <c r="C45" s="45"/>
      <c r="D45" s="45"/>
      <c r="E45" s="45"/>
      <c r="F45" s="45"/>
      <c r="G45" s="3"/>
      <c r="H45" s="3"/>
      <c r="I45" s="3"/>
      <c r="J45" s="3"/>
    </row>
    <row r="46" spans="1:10" ht="43.5" x14ac:dyDescent="0.3">
      <c r="A46" s="5"/>
      <c r="B46" s="12" t="s">
        <v>6</v>
      </c>
      <c r="C46" s="12" t="s">
        <v>8</v>
      </c>
      <c r="D46" s="12" t="s">
        <v>29</v>
      </c>
      <c r="E46" s="12" t="s">
        <v>2</v>
      </c>
      <c r="F46" s="12"/>
      <c r="G46" s="12" t="s">
        <v>26</v>
      </c>
      <c r="H46" s="3"/>
      <c r="I46" s="3"/>
      <c r="J46" s="3"/>
    </row>
    <row r="47" spans="1:10" ht="16.5" x14ac:dyDescent="0.3">
      <c r="A47" s="13" t="s">
        <v>0</v>
      </c>
      <c r="B47" s="20">
        <v>62.25</v>
      </c>
      <c r="C47" s="15">
        <f>$E$18*$E$9</f>
        <v>474.56000000000006</v>
      </c>
      <c r="D47" s="14">
        <f>0*($A$18-400)</f>
        <v>0</v>
      </c>
      <c r="E47" s="24">
        <f>SUM(B47:D47)</f>
        <v>536.81000000000006</v>
      </c>
      <c r="F47" s="16"/>
      <c r="G47" s="16">
        <f>E47+$E$18</f>
        <v>1723.21</v>
      </c>
      <c r="H47" s="3"/>
      <c r="I47" s="3"/>
      <c r="J47" s="3"/>
    </row>
    <row r="48" spans="1:10" ht="16.5" x14ac:dyDescent="0.3">
      <c r="A48" s="5">
        <v>2018</v>
      </c>
      <c r="B48" s="21">
        <v>62.25</v>
      </c>
      <c r="C48" s="18">
        <f>$E$18*$E$9</f>
        <v>474.56000000000006</v>
      </c>
      <c r="D48" s="17">
        <f>G10*($A$18-400)</f>
        <v>0</v>
      </c>
      <c r="E48" s="26">
        <f>SUM(B48:D48)</f>
        <v>536.81000000000006</v>
      </c>
      <c r="F48" s="19"/>
      <c r="G48" s="19">
        <f>E48+$E$18</f>
        <v>1723.21</v>
      </c>
      <c r="H48" s="3"/>
      <c r="I48" s="3"/>
      <c r="J48" s="3"/>
    </row>
    <row r="49" spans="1:10" ht="16.5" x14ac:dyDescent="0.3">
      <c r="A49" s="5">
        <v>2019</v>
      </c>
      <c r="B49" s="21">
        <v>62.25</v>
      </c>
      <c r="C49" s="18">
        <f>$E$18*$E$9</f>
        <v>474.56000000000006</v>
      </c>
      <c r="D49" s="17">
        <f>G11*($A$18-400)</f>
        <v>0</v>
      </c>
      <c r="E49" s="26">
        <f>SUM(B49:D49)</f>
        <v>536.81000000000006</v>
      </c>
      <c r="F49" s="19"/>
      <c r="G49" s="19">
        <f>E49+$E$18</f>
        <v>1723.21</v>
      </c>
      <c r="H49" s="3"/>
      <c r="I49" s="3"/>
      <c r="J49" s="3"/>
    </row>
    <row r="50" spans="1:10" ht="16.5" x14ac:dyDescent="0.3">
      <c r="A50" s="5">
        <v>2020</v>
      </c>
      <c r="B50" s="21">
        <v>62.25</v>
      </c>
      <c r="C50" s="18">
        <f>$E$18*$E$9</f>
        <v>474.56000000000006</v>
      </c>
      <c r="D50" s="17">
        <f>G12*($A$18-400)</f>
        <v>0</v>
      </c>
      <c r="E50" s="26">
        <f>SUM(B50:D50)</f>
        <v>536.81000000000006</v>
      </c>
      <c r="F50" s="19"/>
      <c r="G50" s="19">
        <f>E50+$E$18</f>
        <v>1723.21</v>
      </c>
      <c r="H50" s="3"/>
      <c r="I50" s="3"/>
      <c r="J50" s="3"/>
    </row>
    <row r="51" spans="1:10" ht="16.5" x14ac:dyDescent="0.3">
      <c r="A51" s="5">
        <v>2021</v>
      </c>
      <c r="B51" s="21">
        <v>62.25</v>
      </c>
      <c r="C51" s="18">
        <f>$E$18*$E$9</f>
        <v>474.56000000000006</v>
      </c>
      <c r="D51" s="17">
        <f>G13*($A$18-400)</f>
        <v>0</v>
      </c>
      <c r="E51" s="26">
        <f>SUM(B51:D51)</f>
        <v>536.81000000000006</v>
      </c>
      <c r="F51" s="19"/>
      <c r="G51" s="19">
        <f>E51+$E$18</f>
        <v>1723.21</v>
      </c>
      <c r="H51" s="3"/>
      <c r="I51" s="3"/>
      <c r="J51" s="3"/>
    </row>
  </sheetData>
  <sheetProtection sheet="1" objects="1" scenarios="1"/>
  <mergeCells count="20">
    <mergeCell ref="A45:F45"/>
    <mergeCell ref="C9:D9"/>
    <mergeCell ref="E9:F9"/>
    <mergeCell ref="C10:D10"/>
    <mergeCell ref="E10:F10"/>
    <mergeCell ref="A16:D16"/>
    <mergeCell ref="A20:F20"/>
    <mergeCell ref="A21:F21"/>
    <mergeCell ref="A29:F29"/>
    <mergeCell ref="A37:F37"/>
    <mergeCell ref="G15:J15"/>
    <mergeCell ref="A1:J1"/>
    <mergeCell ref="A2:J3"/>
    <mergeCell ref="A5:J5"/>
    <mergeCell ref="A6:J6"/>
    <mergeCell ref="A8:B8"/>
    <mergeCell ref="C8:D8"/>
    <mergeCell ref="E8:F8"/>
    <mergeCell ref="G8:J8"/>
    <mergeCell ref="A9:B10"/>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workbookViewId="0">
      <selection activeCell="A9" sqref="A9:B10"/>
    </sheetView>
  </sheetViews>
  <sheetFormatPr defaultRowHeight="15" x14ac:dyDescent="0.25"/>
  <cols>
    <col min="1" max="10" width="11.42578125" style="1" customWidth="1"/>
    <col min="11" max="16384" width="9.140625" style="1"/>
  </cols>
  <sheetData>
    <row r="1" spans="1:10" ht="16.5" x14ac:dyDescent="0.3">
      <c r="A1" s="45" t="s">
        <v>32</v>
      </c>
      <c r="B1" s="46"/>
      <c r="C1" s="46"/>
      <c r="D1" s="46"/>
      <c r="E1" s="46"/>
      <c r="F1" s="46"/>
      <c r="G1" s="46"/>
      <c r="H1" s="46"/>
      <c r="I1" s="46"/>
      <c r="J1" s="46"/>
    </row>
    <row r="2" spans="1:10" x14ac:dyDescent="0.25">
      <c r="A2" s="44" t="s">
        <v>38</v>
      </c>
      <c r="B2" s="44"/>
      <c r="C2" s="44"/>
      <c r="D2" s="44"/>
      <c r="E2" s="44"/>
      <c r="F2" s="44"/>
      <c r="G2" s="44"/>
      <c r="H2" s="44"/>
      <c r="I2" s="44"/>
      <c r="J2" s="44"/>
    </row>
    <row r="3" spans="1:10" ht="28.5" customHeight="1" x14ac:dyDescent="0.25">
      <c r="A3" s="44"/>
      <c r="B3" s="44"/>
      <c r="C3" s="44"/>
      <c r="D3" s="44"/>
      <c r="E3" s="44"/>
      <c r="F3" s="44"/>
      <c r="G3" s="44"/>
      <c r="H3" s="44"/>
      <c r="I3" s="44"/>
      <c r="J3" s="44"/>
    </row>
    <row r="4" spans="1:10" ht="15" customHeight="1" x14ac:dyDescent="0.25">
      <c r="A4" s="4"/>
      <c r="B4" s="4"/>
      <c r="C4" s="4"/>
      <c r="D4" s="4"/>
      <c r="E4" s="4"/>
      <c r="F4" s="4"/>
      <c r="G4" s="4"/>
      <c r="H4" s="4"/>
      <c r="I4" s="4"/>
      <c r="J4" s="4"/>
    </row>
    <row r="5" spans="1:10" ht="16.5" x14ac:dyDescent="0.3">
      <c r="A5" s="45" t="s">
        <v>21</v>
      </c>
      <c r="B5" s="45"/>
      <c r="C5" s="45"/>
      <c r="D5" s="45"/>
      <c r="E5" s="45"/>
      <c r="F5" s="45"/>
      <c r="G5" s="45"/>
      <c r="H5" s="45"/>
      <c r="I5" s="45"/>
      <c r="J5" s="45"/>
    </row>
    <row r="6" spans="1:10" ht="57" customHeight="1" x14ac:dyDescent="0.25">
      <c r="A6" s="44" t="s">
        <v>27</v>
      </c>
      <c r="B6" s="44"/>
      <c r="C6" s="44"/>
      <c r="D6" s="44"/>
      <c r="E6" s="44"/>
      <c r="F6" s="44"/>
      <c r="G6" s="44"/>
      <c r="H6" s="44"/>
      <c r="I6" s="44"/>
      <c r="J6" s="44"/>
    </row>
    <row r="7" spans="1:10" ht="15" customHeight="1" x14ac:dyDescent="0.25">
      <c r="A7" s="5"/>
      <c r="B7" s="5"/>
      <c r="C7" s="5"/>
      <c r="D7" s="5"/>
      <c r="E7" s="5"/>
      <c r="F7" s="5"/>
      <c r="G7" s="5"/>
      <c r="H7" s="5"/>
      <c r="I7" s="5"/>
      <c r="J7" s="5"/>
    </row>
    <row r="8" spans="1:10" ht="57.75" customHeight="1" x14ac:dyDescent="0.25">
      <c r="A8" s="47" t="s">
        <v>34</v>
      </c>
      <c r="B8" s="47"/>
      <c r="C8" s="47" t="s">
        <v>22</v>
      </c>
      <c r="D8" s="47"/>
      <c r="E8" s="47" t="s">
        <v>11</v>
      </c>
      <c r="F8" s="47"/>
      <c r="G8" s="47" t="s">
        <v>24</v>
      </c>
      <c r="H8" s="47"/>
      <c r="I8" s="47"/>
      <c r="J8" s="47"/>
    </row>
    <row r="9" spans="1:10" ht="16.5" x14ac:dyDescent="0.3">
      <c r="A9" s="51">
        <v>30000</v>
      </c>
      <c r="B9" s="52"/>
      <c r="C9" s="48">
        <v>3.9E-2</v>
      </c>
      <c r="D9" s="44"/>
      <c r="E9" s="54">
        <v>0.4</v>
      </c>
      <c r="F9" s="44"/>
      <c r="G9" s="3" t="s">
        <v>13</v>
      </c>
      <c r="H9" s="3" t="s">
        <v>14</v>
      </c>
      <c r="I9" s="3" t="s">
        <v>1</v>
      </c>
      <c r="J9" s="3" t="s">
        <v>15</v>
      </c>
    </row>
    <row r="10" spans="1:10" ht="16.5" x14ac:dyDescent="0.3">
      <c r="A10" s="53"/>
      <c r="B10" s="53"/>
      <c r="C10" s="49" t="s">
        <v>12</v>
      </c>
      <c r="D10" s="50"/>
      <c r="E10" s="55" t="s">
        <v>23</v>
      </c>
      <c r="F10" s="50"/>
      <c r="G10" s="6">
        <v>0</v>
      </c>
      <c r="H10" s="6">
        <v>0.01</v>
      </c>
      <c r="I10" s="6">
        <v>6.6000000000000003E-2</v>
      </c>
      <c r="J10" s="6">
        <v>0.14499999999999999</v>
      </c>
    </row>
    <row r="11" spans="1:10" ht="31.5" customHeight="1" x14ac:dyDescent="0.3">
      <c r="A11" s="3"/>
      <c r="B11" s="3"/>
      <c r="C11" s="3"/>
      <c r="D11" s="3"/>
      <c r="E11" s="3"/>
      <c r="F11" s="3"/>
      <c r="G11" s="7">
        <v>0</v>
      </c>
      <c r="H11" s="7">
        <v>1.4E-2</v>
      </c>
      <c r="I11" s="7">
        <v>0.09</v>
      </c>
      <c r="J11" s="7">
        <v>0.19800000000000001</v>
      </c>
    </row>
    <row r="12" spans="1:10" ht="16.5" customHeight="1" x14ac:dyDescent="0.3">
      <c r="A12" s="3"/>
      <c r="B12" s="3"/>
      <c r="C12" s="8"/>
      <c r="D12" s="8"/>
      <c r="E12" s="9"/>
      <c r="F12" s="9"/>
      <c r="G12" s="7">
        <v>0</v>
      </c>
      <c r="H12" s="7">
        <v>1.7000000000000001E-2</v>
      </c>
      <c r="I12" s="7">
        <v>0.114</v>
      </c>
      <c r="J12" s="7">
        <v>0.251</v>
      </c>
    </row>
    <row r="13" spans="1:10" ht="16.5" x14ac:dyDescent="0.3">
      <c r="A13" s="3"/>
      <c r="B13" s="3"/>
      <c r="C13" s="8"/>
      <c r="D13" s="8"/>
      <c r="E13" s="9"/>
      <c r="F13" s="9"/>
      <c r="G13" s="7">
        <v>0</v>
      </c>
      <c r="H13" s="7">
        <v>1.9E-2</v>
      </c>
      <c r="I13" s="7">
        <v>0.128</v>
      </c>
      <c r="J13" s="7">
        <v>0.28199999999999997</v>
      </c>
    </row>
    <row r="14" spans="1:10" ht="11.25" customHeight="1" x14ac:dyDescent="0.3">
      <c r="A14" s="3"/>
      <c r="B14" s="3"/>
      <c r="C14" s="8"/>
      <c r="D14" s="8"/>
      <c r="E14" s="9"/>
      <c r="F14" s="9"/>
      <c r="G14" s="8"/>
      <c r="H14" s="8"/>
      <c r="I14" s="8"/>
      <c r="J14" s="8"/>
    </row>
    <row r="15" spans="1:10" ht="19.5" customHeight="1" x14ac:dyDescent="0.3">
      <c r="A15" s="3"/>
      <c r="B15" s="3"/>
      <c r="C15" s="10"/>
      <c r="D15" s="10"/>
      <c r="E15" s="3"/>
      <c r="F15" s="3"/>
      <c r="G15" s="49" t="s">
        <v>12</v>
      </c>
      <c r="H15" s="55"/>
      <c r="I15" s="55"/>
      <c r="J15" s="55"/>
    </row>
    <row r="16" spans="1:10" ht="16.5" x14ac:dyDescent="0.3">
      <c r="A16" s="45" t="s">
        <v>4</v>
      </c>
      <c r="B16" s="46"/>
      <c r="C16" s="46"/>
      <c r="D16" s="46"/>
      <c r="E16" s="3"/>
      <c r="F16" s="3"/>
      <c r="G16" s="3"/>
      <c r="H16" s="3"/>
      <c r="I16" s="3"/>
      <c r="J16" s="3"/>
    </row>
    <row r="17" spans="1:22" ht="43.5" x14ac:dyDescent="0.3">
      <c r="A17" s="12" t="s">
        <v>5</v>
      </c>
      <c r="C17" s="12" t="s">
        <v>6</v>
      </c>
      <c r="D17" s="12" t="s">
        <v>7</v>
      </c>
      <c r="E17" s="12" t="s">
        <v>3</v>
      </c>
      <c r="F17" s="3"/>
      <c r="G17" s="3"/>
      <c r="H17" s="3"/>
      <c r="I17" s="3"/>
      <c r="J17" s="3"/>
    </row>
    <row r="18" spans="1:22" ht="16.5" x14ac:dyDescent="0.3">
      <c r="A18" s="22">
        <f>$A$9</f>
        <v>30000</v>
      </c>
      <c r="B18" s="23" t="s">
        <v>30</v>
      </c>
      <c r="C18" s="14">
        <v>77.25</v>
      </c>
      <c r="D18" s="14">
        <f>(A18-400)*$C$9</f>
        <v>1154.4000000000001</v>
      </c>
      <c r="E18" s="25">
        <f>SUM(C18:D18)</f>
        <v>1231.6500000000001</v>
      </c>
      <c r="F18" s="3"/>
      <c r="G18" s="3"/>
      <c r="H18" s="3"/>
      <c r="I18" s="3"/>
      <c r="J18" s="3"/>
    </row>
    <row r="19" spans="1:22" ht="16.5" x14ac:dyDescent="0.3">
      <c r="A19" s="3"/>
      <c r="B19" s="3"/>
      <c r="C19" s="3"/>
      <c r="D19" s="3"/>
      <c r="E19" s="3"/>
      <c r="F19" s="3"/>
      <c r="G19" s="3"/>
      <c r="H19" s="3"/>
      <c r="I19" s="3"/>
      <c r="J19" s="3"/>
    </row>
    <row r="20" spans="1:22" ht="16.5" x14ac:dyDescent="0.3">
      <c r="A20" s="45" t="s">
        <v>20</v>
      </c>
      <c r="B20" s="46"/>
      <c r="C20" s="46"/>
      <c r="D20" s="46"/>
      <c r="E20" s="46"/>
      <c r="F20" s="46"/>
      <c r="G20" s="3"/>
      <c r="H20" s="11"/>
      <c r="I20" s="3"/>
      <c r="J20" s="3"/>
      <c r="O20" s="2"/>
      <c r="V20" s="2"/>
    </row>
    <row r="21" spans="1:22" ht="26.25" customHeight="1" x14ac:dyDescent="0.3">
      <c r="A21" s="45" t="s">
        <v>17</v>
      </c>
      <c r="B21" s="45"/>
      <c r="C21" s="45"/>
      <c r="D21" s="45"/>
      <c r="E21" s="45"/>
      <c r="F21" s="45"/>
      <c r="G21" s="3"/>
      <c r="H21" s="3"/>
      <c r="I21" s="3"/>
      <c r="J21" s="3"/>
    </row>
    <row r="22" spans="1:22" ht="43.5" x14ac:dyDescent="0.3">
      <c r="A22" s="12"/>
      <c r="B22" s="12" t="s">
        <v>6</v>
      </c>
      <c r="C22" s="12" t="s">
        <v>8</v>
      </c>
      <c r="D22" s="12" t="s">
        <v>16</v>
      </c>
      <c r="E22" s="12" t="s">
        <v>2</v>
      </c>
      <c r="F22" s="12"/>
      <c r="G22" s="12" t="s">
        <v>26</v>
      </c>
      <c r="H22" s="3"/>
      <c r="I22" s="3"/>
      <c r="J22" s="3"/>
    </row>
    <row r="23" spans="1:22" ht="16.5" x14ac:dyDescent="0.3">
      <c r="A23" s="13" t="s">
        <v>0</v>
      </c>
      <c r="B23" s="20">
        <v>92.75</v>
      </c>
      <c r="C23" s="15">
        <f>$E$18*$E$9</f>
        <v>492.66000000000008</v>
      </c>
      <c r="D23" s="14">
        <f>0*($A$18-400)</f>
        <v>0</v>
      </c>
      <c r="E23" s="24">
        <f>SUM(B23:D23)</f>
        <v>585.41000000000008</v>
      </c>
      <c r="F23" s="16"/>
      <c r="G23" s="16">
        <f>E23+$E$18</f>
        <v>1817.0600000000002</v>
      </c>
      <c r="H23" s="3"/>
      <c r="I23" s="3"/>
      <c r="J23" s="3"/>
    </row>
    <row r="24" spans="1:22" ht="16.5" x14ac:dyDescent="0.3">
      <c r="A24" s="5">
        <v>2018</v>
      </c>
      <c r="B24" s="21">
        <v>92.75</v>
      </c>
      <c r="C24" s="18">
        <f>$E$18*$E$9</f>
        <v>492.66000000000008</v>
      </c>
      <c r="D24" s="17">
        <f>J10*($A$18-400)</f>
        <v>4292</v>
      </c>
      <c r="E24" s="26">
        <f>SUM(B24:D24)</f>
        <v>4877.41</v>
      </c>
      <c r="F24" s="19"/>
      <c r="G24" s="19">
        <f>E24+$E$18</f>
        <v>6109.0599999999995</v>
      </c>
      <c r="H24" s="3"/>
      <c r="I24" s="3"/>
      <c r="J24" s="3"/>
    </row>
    <row r="25" spans="1:22" ht="16.5" x14ac:dyDescent="0.3">
      <c r="A25" s="5">
        <v>2019</v>
      </c>
      <c r="B25" s="21">
        <v>92.75</v>
      </c>
      <c r="C25" s="18">
        <f>$E$18*$E$9</f>
        <v>492.66000000000008</v>
      </c>
      <c r="D25" s="17">
        <f>J11*($A$18-400)</f>
        <v>5860.8</v>
      </c>
      <c r="E25" s="26">
        <f>SUM(B25:D25)</f>
        <v>6446.21</v>
      </c>
      <c r="F25" s="19"/>
      <c r="G25" s="19">
        <f>E25+$E$18</f>
        <v>7677.8600000000006</v>
      </c>
      <c r="H25" s="3"/>
      <c r="I25" s="3"/>
      <c r="J25" s="3"/>
    </row>
    <row r="26" spans="1:22" ht="16.5" x14ac:dyDescent="0.3">
      <c r="A26" s="5">
        <v>2020</v>
      </c>
      <c r="B26" s="21">
        <v>92.75</v>
      </c>
      <c r="C26" s="18">
        <f>$E$18*$E$9</f>
        <v>492.66000000000008</v>
      </c>
      <c r="D26" s="17">
        <f>J12*($A$18-400)</f>
        <v>7429.6</v>
      </c>
      <c r="E26" s="26">
        <f>SUM(B26:D26)</f>
        <v>8015.01</v>
      </c>
      <c r="F26" s="19"/>
      <c r="G26" s="19">
        <f>E26+$E$18</f>
        <v>9246.66</v>
      </c>
      <c r="H26" s="3"/>
      <c r="I26" s="3"/>
      <c r="J26" s="3"/>
    </row>
    <row r="27" spans="1:22" ht="16.5" x14ac:dyDescent="0.3">
      <c r="A27" s="5">
        <v>2021</v>
      </c>
      <c r="B27" s="21">
        <v>92.75</v>
      </c>
      <c r="C27" s="18">
        <f>$E$18*$E$9</f>
        <v>492.66000000000008</v>
      </c>
      <c r="D27" s="17">
        <f>J13*($A$18-400)</f>
        <v>8347.1999999999989</v>
      </c>
      <c r="E27" s="26">
        <f>SUM(B27:D27)</f>
        <v>8932.6099999999988</v>
      </c>
      <c r="F27" s="19"/>
      <c r="G27" s="19">
        <f>E27+$E$18</f>
        <v>10164.259999999998</v>
      </c>
      <c r="H27" s="3"/>
      <c r="I27" s="3"/>
      <c r="J27" s="3"/>
    </row>
    <row r="28" spans="1:22" ht="16.5" x14ac:dyDescent="0.3">
      <c r="A28" s="3"/>
      <c r="B28" s="3"/>
      <c r="C28" s="3"/>
      <c r="D28" s="3"/>
      <c r="E28" s="3"/>
      <c r="F28" s="3"/>
      <c r="G28" s="3"/>
      <c r="H28" s="3"/>
      <c r="I28" s="3"/>
      <c r="J28" s="3"/>
    </row>
    <row r="29" spans="1:22" ht="16.5" x14ac:dyDescent="0.3">
      <c r="A29" s="45" t="s">
        <v>18</v>
      </c>
      <c r="B29" s="45"/>
      <c r="C29" s="45"/>
      <c r="D29" s="45"/>
      <c r="E29" s="45"/>
      <c r="F29" s="45"/>
      <c r="G29" s="3"/>
      <c r="H29" s="3"/>
      <c r="I29" s="3"/>
      <c r="J29" s="3"/>
    </row>
    <row r="30" spans="1:22" ht="43.5" x14ac:dyDescent="0.3">
      <c r="A30" s="5"/>
      <c r="B30" s="12" t="s">
        <v>6</v>
      </c>
      <c r="C30" s="12" t="s">
        <v>8</v>
      </c>
      <c r="D30" s="12" t="s">
        <v>9</v>
      </c>
      <c r="E30" s="12" t="s">
        <v>2</v>
      </c>
      <c r="F30" s="12"/>
      <c r="G30" s="12" t="s">
        <v>26</v>
      </c>
      <c r="H30" s="3"/>
      <c r="I30" s="3"/>
      <c r="J30" s="3"/>
    </row>
    <row r="31" spans="1:22" ht="16.5" x14ac:dyDescent="0.3">
      <c r="A31" s="13" t="s">
        <v>0</v>
      </c>
      <c r="B31" s="20">
        <v>92.75</v>
      </c>
      <c r="C31" s="15">
        <f>$E$18*$E$9</f>
        <v>492.66000000000008</v>
      </c>
      <c r="D31" s="14">
        <f>0*($A$18-400)</f>
        <v>0</v>
      </c>
      <c r="E31" s="24">
        <f>SUM(B31:D31)</f>
        <v>585.41000000000008</v>
      </c>
      <c r="F31" s="16"/>
      <c r="G31" s="16">
        <f>E31+$E$18</f>
        <v>1817.0600000000002</v>
      </c>
      <c r="H31" s="3"/>
      <c r="I31" s="3"/>
      <c r="J31" s="3"/>
    </row>
    <row r="32" spans="1:22" ht="16.5" x14ac:dyDescent="0.3">
      <c r="A32" s="5">
        <v>2018</v>
      </c>
      <c r="B32" s="21">
        <v>92.75</v>
      </c>
      <c r="C32" s="18">
        <f>$E$18*$E$9</f>
        <v>492.66000000000008</v>
      </c>
      <c r="D32" s="17">
        <f>I10*($A$18-400)</f>
        <v>1953.6000000000001</v>
      </c>
      <c r="E32" s="26">
        <f>SUM(B32:D32)</f>
        <v>2539.0100000000002</v>
      </c>
      <c r="F32" s="19"/>
      <c r="G32" s="19">
        <f>E32+$E$18</f>
        <v>3770.6600000000003</v>
      </c>
      <c r="H32" s="3"/>
      <c r="I32" s="3"/>
      <c r="J32" s="3"/>
    </row>
    <row r="33" spans="1:10" ht="16.5" x14ac:dyDescent="0.3">
      <c r="A33" s="5">
        <v>2019</v>
      </c>
      <c r="B33" s="21">
        <v>92.75</v>
      </c>
      <c r="C33" s="18">
        <f>$E$18*$E$9</f>
        <v>492.66000000000008</v>
      </c>
      <c r="D33" s="17">
        <f>I11*($A$18-400)</f>
        <v>2664</v>
      </c>
      <c r="E33" s="26">
        <f>SUM(B33:D33)</f>
        <v>3249.41</v>
      </c>
      <c r="F33" s="19"/>
      <c r="G33" s="19">
        <f>E33+$E$18</f>
        <v>4481.0599999999995</v>
      </c>
      <c r="H33" s="3"/>
      <c r="I33" s="3"/>
      <c r="J33" s="3"/>
    </row>
    <row r="34" spans="1:10" ht="16.5" x14ac:dyDescent="0.3">
      <c r="A34" s="5">
        <v>2020</v>
      </c>
      <c r="B34" s="21">
        <v>92.75</v>
      </c>
      <c r="C34" s="18">
        <f>$E$18*$E$9</f>
        <v>492.66000000000008</v>
      </c>
      <c r="D34" s="17">
        <f>I12*($A$18-400)</f>
        <v>3374.4</v>
      </c>
      <c r="E34" s="26">
        <f>SUM(B34:D34)</f>
        <v>3959.8100000000004</v>
      </c>
      <c r="F34" s="19"/>
      <c r="G34" s="19">
        <f>E34+$E$18</f>
        <v>5191.4600000000009</v>
      </c>
      <c r="H34" s="3"/>
      <c r="I34" s="3"/>
      <c r="J34" s="3"/>
    </row>
    <row r="35" spans="1:10" ht="16.5" x14ac:dyDescent="0.3">
      <c r="A35" s="5">
        <v>2021</v>
      </c>
      <c r="B35" s="21">
        <v>92.75</v>
      </c>
      <c r="C35" s="18">
        <f>$E$18*$E$9</f>
        <v>492.66000000000008</v>
      </c>
      <c r="D35" s="17">
        <f>I13*($A$18-400)</f>
        <v>3788.8</v>
      </c>
      <c r="E35" s="26">
        <f>SUM(B35:D35)</f>
        <v>4374.21</v>
      </c>
      <c r="F35" s="19"/>
      <c r="G35" s="19">
        <f>E35+$E$18</f>
        <v>5605.8600000000006</v>
      </c>
      <c r="H35" s="3"/>
      <c r="I35" s="3"/>
      <c r="J35" s="3"/>
    </row>
    <row r="36" spans="1:10" ht="16.5" x14ac:dyDescent="0.3">
      <c r="A36" s="3"/>
      <c r="B36" s="3"/>
      <c r="C36" s="3"/>
      <c r="D36" s="3"/>
      <c r="E36" s="3"/>
      <c r="F36" s="3"/>
      <c r="G36" s="3"/>
      <c r="H36" s="3"/>
      <c r="I36" s="3"/>
      <c r="J36" s="3"/>
    </row>
    <row r="37" spans="1:10" ht="16.5" x14ac:dyDescent="0.3">
      <c r="A37" s="45" t="s">
        <v>19</v>
      </c>
      <c r="B37" s="45"/>
      <c r="C37" s="45"/>
      <c r="D37" s="45"/>
      <c r="E37" s="45"/>
      <c r="F37" s="45"/>
      <c r="G37" s="3"/>
      <c r="H37" s="3"/>
      <c r="I37" s="3"/>
      <c r="J37" s="3"/>
    </row>
    <row r="38" spans="1:10" ht="43.5" x14ac:dyDescent="0.3">
      <c r="A38" s="5"/>
      <c r="B38" s="12" t="s">
        <v>6</v>
      </c>
      <c r="C38" s="12" t="s">
        <v>8</v>
      </c>
      <c r="D38" s="12" t="s">
        <v>28</v>
      </c>
      <c r="E38" s="12" t="s">
        <v>2</v>
      </c>
      <c r="F38" s="12"/>
      <c r="G38" s="12" t="s">
        <v>26</v>
      </c>
      <c r="H38" s="3"/>
      <c r="I38" s="3"/>
      <c r="J38" s="3"/>
    </row>
    <row r="39" spans="1:10" ht="16.5" x14ac:dyDescent="0.3">
      <c r="A39" s="13" t="s">
        <v>0</v>
      </c>
      <c r="B39" s="20">
        <v>92.75</v>
      </c>
      <c r="C39" s="15">
        <f>$E$18*$E$9</f>
        <v>492.66000000000008</v>
      </c>
      <c r="D39" s="14">
        <f>0*($A$18-400)</f>
        <v>0</v>
      </c>
      <c r="E39" s="24">
        <f>SUM(B39:D39)</f>
        <v>585.41000000000008</v>
      </c>
      <c r="F39" s="16"/>
      <c r="G39" s="16">
        <f>E39+$E$18</f>
        <v>1817.0600000000002</v>
      </c>
      <c r="H39" s="3"/>
      <c r="I39" s="3"/>
      <c r="J39" s="3"/>
    </row>
    <row r="40" spans="1:10" ht="16.5" x14ac:dyDescent="0.3">
      <c r="A40" s="5">
        <v>2018</v>
      </c>
      <c r="B40" s="21">
        <v>92.75</v>
      </c>
      <c r="C40" s="18">
        <f>$E$18*$E$9</f>
        <v>492.66000000000008</v>
      </c>
      <c r="D40" s="17">
        <f>H10*($A$18-400)</f>
        <v>296</v>
      </c>
      <c r="E40" s="26">
        <f>SUM(B40:D40)</f>
        <v>881.41000000000008</v>
      </c>
      <c r="F40" s="19"/>
      <c r="G40" s="19">
        <f>E40+$E$18</f>
        <v>2113.0600000000004</v>
      </c>
      <c r="H40" s="3"/>
      <c r="I40" s="3"/>
      <c r="J40" s="3"/>
    </row>
    <row r="41" spans="1:10" ht="16.5" x14ac:dyDescent="0.3">
      <c r="A41" s="5">
        <v>2019</v>
      </c>
      <c r="B41" s="21">
        <v>92.75</v>
      </c>
      <c r="C41" s="18">
        <f>$E$18*$E$9</f>
        <v>492.66000000000008</v>
      </c>
      <c r="D41" s="17">
        <f>H11*($A$18-400)</f>
        <v>414.40000000000003</v>
      </c>
      <c r="E41" s="26">
        <f>SUM(B41:D41)</f>
        <v>999.81000000000017</v>
      </c>
      <c r="F41" s="19"/>
      <c r="G41" s="19">
        <f>E41+$E$18</f>
        <v>2231.46</v>
      </c>
      <c r="H41" s="3"/>
      <c r="I41" s="3"/>
      <c r="J41" s="3"/>
    </row>
    <row r="42" spans="1:10" ht="16.5" x14ac:dyDescent="0.3">
      <c r="A42" s="5">
        <v>2020</v>
      </c>
      <c r="B42" s="21">
        <v>92.75</v>
      </c>
      <c r="C42" s="18">
        <f>$E$18*$E$9</f>
        <v>492.66000000000008</v>
      </c>
      <c r="D42" s="17">
        <f>H12*($A$18-400)</f>
        <v>503.20000000000005</v>
      </c>
      <c r="E42" s="26">
        <f>SUM(B42:D42)</f>
        <v>1088.6100000000001</v>
      </c>
      <c r="F42" s="19"/>
      <c r="G42" s="19">
        <f>E42+$E$18</f>
        <v>2320.2600000000002</v>
      </c>
      <c r="H42" s="3"/>
      <c r="I42" s="3"/>
      <c r="J42" s="3"/>
    </row>
    <row r="43" spans="1:10" ht="16.5" x14ac:dyDescent="0.3">
      <c r="A43" s="5">
        <v>2021</v>
      </c>
      <c r="B43" s="21">
        <v>92.75</v>
      </c>
      <c r="C43" s="18">
        <f>$E$18*$E$9</f>
        <v>492.66000000000008</v>
      </c>
      <c r="D43" s="17">
        <f>H13*($A$18-400)</f>
        <v>562.4</v>
      </c>
      <c r="E43" s="26">
        <f>SUM(B43:D43)</f>
        <v>1147.81</v>
      </c>
      <c r="F43" s="19"/>
      <c r="G43" s="19">
        <f>E43+$E$18</f>
        <v>2379.46</v>
      </c>
      <c r="H43" s="3"/>
      <c r="I43" s="3"/>
      <c r="J43" s="3"/>
    </row>
    <row r="44" spans="1:10" ht="16.5" x14ac:dyDescent="0.3">
      <c r="A44" s="3"/>
      <c r="B44" s="3"/>
      <c r="C44" s="3"/>
      <c r="D44" s="3"/>
      <c r="E44" s="3"/>
      <c r="F44" s="3"/>
      <c r="G44" s="3"/>
      <c r="H44" s="3"/>
      <c r="I44" s="3"/>
      <c r="J44" s="3"/>
    </row>
    <row r="45" spans="1:10" ht="16.5" x14ac:dyDescent="0.3">
      <c r="A45" s="45" t="s">
        <v>25</v>
      </c>
      <c r="B45" s="45"/>
      <c r="C45" s="45"/>
      <c r="D45" s="45"/>
      <c r="E45" s="45"/>
      <c r="F45" s="45"/>
      <c r="G45" s="3"/>
      <c r="H45" s="3"/>
      <c r="I45" s="3"/>
      <c r="J45" s="3"/>
    </row>
    <row r="46" spans="1:10" ht="43.5" x14ac:dyDescent="0.3">
      <c r="A46" s="5"/>
      <c r="B46" s="12" t="s">
        <v>6</v>
      </c>
      <c r="C46" s="12" t="s">
        <v>8</v>
      </c>
      <c r="D46" s="12" t="s">
        <v>29</v>
      </c>
      <c r="E46" s="12" t="s">
        <v>2</v>
      </c>
      <c r="F46" s="12"/>
      <c r="G46" s="12" t="s">
        <v>26</v>
      </c>
      <c r="H46" s="3"/>
      <c r="I46" s="3"/>
      <c r="J46" s="3"/>
    </row>
    <row r="47" spans="1:10" ht="16.5" x14ac:dyDescent="0.3">
      <c r="A47" s="13" t="s">
        <v>0</v>
      </c>
      <c r="B47" s="20">
        <v>92.75</v>
      </c>
      <c r="C47" s="15">
        <f>$E$18*$E$9</f>
        <v>492.66000000000008</v>
      </c>
      <c r="D47" s="14">
        <f>0*($A$18-400)</f>
        <v>0</v>
      </c>
      <c r="E47" s="24">
        <f>SUM(B47:D47)</f>
        <v>585.41000000000008</v>
      </c>
      <c r="F47" s="16"/>
      <c r="G47" s="16">
        <f>E47+$E$18</f>
        <v>1817.0600000000002</v>
      </c>
      <c r="H47" s="3"/>
      <c r="I47" s="3"/>
      <c r="J47" s="3"/>
    </row>
    <row r="48" spans="1:10" ht="16.5" x14ac:dyDescent="0.3">
      <c r="A48" s="5">
        <v>2018</v>
      </c>
      <c r="B48" s="21">
        <v>92.75</v>
      </c>
      <c r="C48" s="18">
        <f>$E$18*$E$9</f>
        <v>492.66000000000008</v>
      </c>
      <c r="D48" s="17">
        <f>G10*($A$18-400)</f>
        <v>0</v>
      </c>
      <c r="E48" s="26">
        <f>SUM(B48:D48)</f>
        <v>585.41000000000008</v>
      </c>
      <c r="F48" s="19"/>
      <c r="G48" s="19">
        <f>E48+$E$18</f>
        <v>1817.0600000000002</v>
      </c>
      <c r="H48" s="3"/>
      <c r="I48" s="3"/>
      <c r="J48" s="3"/>
    </row>
    <row r="49" spans="1:10" ht="16.5" x14ac:dyDescent="0.3">
      <c r="A49" s="5">
        <v>2019</v>
      </c>
      <c r="B49" s="21">
        <v>92.75</v>
      </c>
      <c r="C49" s="18">
        <f>$E$18*$E$9</f>
        <v>492.66000000000008</v>
      </c>
      <c r="D49" s="17">
        <f>G11*($A$18-400)</f>
        <v>0</v>
      </c>
      <c r="E49" s="26">
        <f>SUM(B49:D49)</f>
        <v>585.41000000000008</v>
      </c>
      <c r="F49" s="19"/>
      <c r="G49" s="19">
        <f>E49+$E$18</f>
        <v>1817.0600000000002</v>
      </c>
      <c r="H49" s="3"/>
      <c r="I49" s="3"/>
      <c r="J49" s="3"/>
    </row>
    <row r="50" spans="1:10" ht="16.5" x14ac:dyDescent="0.3">
      <c r="A50" s="5">
        <v>2020</v>
      </c>
      <c r="B50" s="21">
        <v>92.75</v>
      </c>
      <c r="C50" s="18">
        <f>$E$18*$E$9</f>
        <v>492.66000000000008</v>
      </c>
      <c r="D50" s="17">
        <f>G12*($A$18-400)</f>
        <v>0</v>
      </c>
      <c r="E50" s="26">
        <f>SUM(B50:D50)</f>
        <v>585.41000000000008</v>
      </c>
      <c r="F50" s="19"/>
      <c r="G50" s="19">
        <f>E50+$E$18</f>
        <v>1817.0600000000002</v>
      </c>
      <c r="H50" s="3"/>
      <c r="I50" s="3"/>
      <c r="J50" s="3"/>
    </row>
    <row r="51" spans="1:10" ht="16.5" x14ac:dyDescent="0.3">
      <c r="A51" s="5">
        <v>2021</v>
      </c>
      <c r="B51" s="21">
        <v>92.75</v>
      </c>
      <c r="C51" s="18">
        <f>$E$18*$E$9</f>
        <v>492.66000000000008</v>
      </c>
      <c r="D51" s="17">
        <f>G13*($A$18-400)</f>
        <v>0</v>
      </c>
      <c r="E51" s="26">
        <f>SUM(B51:D51)</f>
        <v>585.41000000000008</v>
      </c>
      <c r="F51" s="19"/>
      <c r="G51" s="19">
        <f>E51+$E$18</f>
        <v>1817.0600000000002</v>
      </c>
      <c r="H51" s="3"/>
      <c r="I51" s="3"/>
      <c r="J51" s="3"/>
    </row>
  </sheetData>
  <sheetProtection sheet="1" objects="1" scenarios="1"/>
  <mergeCells count="20">
    <mergeCell ref="A45:F45"/>
    <mergeCell ref="C9:D9"/>
    <mergeCell ref="E9:F9"/>
    <mergeCell ref="C10:D10"/>
    <mergeCell ref="E10:F10"/>
    <mergeCell ref="A16:D16"/>
    <mergeCell ref="A20:F20"/>
    <mergeCell ref="A21:F21"/>
    <mergeCell ref="A29:F29"/>
    <mergeCell ref="A37:F37"/>
    <mergeCell ref="G15:J15"/>
    <mergeCell ref="A1:J1"/>
    <mergeCell ref="A2:J3"/>
    <mergeCell ref="A5:J5"/>
    <mergeCell ref="A6:J6"/>
    <mergeCell ref="A8:B8"/>
    <mergeCell ref="C8:D8"/>
    <mergeCell ref="E8:F8"/>
    <mergeCell ref="G8:J8"/>
    <mergeCell ref="A9:B10"/>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workbookViewId="0">
      <selection activeCell="A9" sqref="A9:B10"/>
    </sheetView>
  </sheetViews>
  <sheetFormatPr defaultRowHeight="15" x14ac:dyDescent="0.25"/>
  <cols>
    <col min="1" max="10" width="11.42578125" style="1" customWidth="1"/>
    <col min="11" max="16384" width="9.140625" style="1"/>
  </cols>
  <sheetData>
    <row r="1" spans="1:10" ht="16.5" x14ac:dyDescent="0.3">
      <c r="A1" s="45" t="s">
        <v>33</v>
      </c>
      <c r="B1" s="46"/>
      <c r="C1" s="46"/>
      <c r="D1" s="46"/>
      <c r="E1" s="46"/>
      <c r="F1" s="46"/>
      <c r="G1" s="46"/>
      <c r="H1" s="46"/>
      <c r="I1" s="46"/>
      <c r="J1" s="46"/>
    </row>
    <row r="2" spans="1:10" x14ac:dyDescent="0.25">
      <c r="A2" s="44" t="s">
        <v>39</v>
      </c>
      <c r="B2" s="44"/>
      <c r="C2" s="44"/>
      <c r="D2" s="44"/>
      <c r="E2" s="44"/>
      <c r="F2" s="44"/>
      <c r="G2" s="44"/>
      <c r="H2" s="44"/>
      <c r="I2" s="44"/>
      <c r="J2" s="44"/>
    </row>
    <row r="3" spans="1:10" ht="28.5" customHeight="1" x14ac:dyDescent="0.25">
      <c r="A3" s="44"/>
      <c r="B3" s="44"/>
      <c r="C3" s="44"/>
      <c r="D3" s="44"/>
      <c r="E3" s="44"/>
      <c r="F3" s="44"/>
      <c r="G3" s="44"/>
      <c r="H3" s="44"/>
      <c r="I3" s="44"/>
      <c r="J3" s="44"/>
    </row>
    <row r="4" spans="1:10" ht="15" customHeight="1" x14ac:dyDescent="0.25">
      <c r="A4" s="4"/>
      <c r="B4" s="4"/>
      <c r="C4" s="4"/>
      <c r="D4" s="4"/>
      <c r="E4" s="4"/>
      <c r="F4" s="4"/>
      <c r="G4" s="4"/>
      <c r="H4" s="4"/>
      <c r="I4" s="4"/>
      <c r="J4" s="4"/>
    </row>
    <row r="5" spans="1:10" ht="16.5" x14ac:dyDescent="0.3">
      <c r="A5" s="45" t="s">
        <v>21</v>
      </c>
      <c r="B5" s="45"/>
      <c r="C5" s="45"/>
      <c r="D5" s="45"/>
      <c r="E5" s="45"/>
      <c r="F5" s="45"/>
      <c r="G5" s="45"/>
      <c r="H5" s="45"/>
      <c r="I5" s="45"/>
      <c r="J5" s="45"/>
    </row>
    <row r="6" spans="1:10" ht="57" customHeight="1" x14ac:dyDescent="0.25">
      <c r="A6" s="44" t="s">
        <v>27</v>
      </c>
      <c r="B6" s="44"/>
      <c r="C6" s="44"/>
      <c r="D6" s="44"/>
      <c r="E6" s="44"/>
      <c r="F6" s="44"/>
      <c r="G6" s="44"/>
      <c r="H6" s="44"/>
      <c r="I6" s="44"/>
      <c r="J6" s="44"/>
    </row>
    <row r="7" spans="1:10" ht="15" customHeight="1" x14ac:dyDescent="0.25">
      <c r="A7" s="5"/>
      <c r="B7" s="5"/>
      <c r="C7" s="5"/>
      <c r="D7" s="5"/>
      <c r="E7" s="5"/>
      <c r="F7" s="5"/>
      <c r="G7" s="5"/>
      <c r="H7" s="5"/>
      <c r="I7" s="5"/>
      <c r="J7" s="5"/>
    </row>
    <row r="8" spans="1:10" ht="57.75" customHeight="1" x14ac:dyDescent="0.25">
      <c r="A8" s="47" t="s">
        <v>34</v>
      </c>
      <c r="B8" s="47"/>
      <c r="C8" s="47" t="s">
        <v>22</v>
      </c>
      <c r="D8" s="47"/>
      <c r="E8" s="47" t="s">
        <v>11</v>
      </c>
      <c r="F8" s="47"/>
      <c r="G8" s="47" t="s">
        <v>24</v>
      </c>
      <c r="H8" s="47"/>
      <c r="I8" s="47"/>
      <c r="J8" s="47"/>
    </row>
    <row r="9" spans="1:10" ht="16.5" x14ac:dyDescent="0.3">
      <c r="A9" s="51">
        <v>30000</v>
      </c>
      <c r="B9" s="52"/>
      <c r="C9" s="48">
        <v>3.9E-2</v>
      </c>
      <c r="D9" s="44"/>
      <c r="E9" s="54">
        <v>0.4</v>
      </c>
      <c r="F9" s="44"/>
      <c r="G9" s="3" t="s">
        <v>13</v>
      </c>
      <c r="H9" s="3" t="s">
        <v>14</v>
      </c>
      <c r="I9" s="3" t="s">
        <v>1</v>
      </c>
      <c r="J9" s="3" t="s">
        <v>15</v>
      </c>
    </row>
    <row r="10" spans="1:10" ht="16.5" x14ac:dyDescent="0.3">
      <c r="A10" s="53"/>
      <c r="B10" s="53"/>
      <c r="C10" s="49" t="s">
        <v>12</v>
      </c>
      <c r="D10" s="50"/>
      <c r="E10" s="55" t="s">
        <v>23</v>
      </c>
      <c r="F10" s="50"/>
      <c r="G10" s="6">
        <v>0</v>
      </c>
      <c r="H10" s="6">
        <v>0.01</v>
      </c>
      <c r="I10" s="6">
        <v>6.6000000000000003E-2</v>
      </c>
      <c r="J10" s="6">
        <v>0.14499999999999999</v>
      </c>
    </row>
    <row r="11" spans="1:10" ht="31.5" customHeight="1" x14ac:dyDescent="0.3">
      <c r="A11" s="3"/>
      <c r="B11" s="3"/>
      <c r="C11" s="3"/>
      <c r="D11" s="3"/>
      <c r="E11" s="3"/>
      <c r="F11" s="3"/>
      <c r="G11" s="7">
        <v>0</v>
      </c>
      <c r="H11" s="7">
        <v>1.4E-2</v>
      </c>
      <c r="I11" s="7">
        <v>0.09</v>
      </c>
      <c r="J11" s="7">
        <v>0.19800000000000001</v>
      </c>
    </row>
    <row r="12" spans="1:10" ht="16.5" x14ac:dyDescent="0.3">
      <c r="A12" s="3"/>
      <c r="B12" s="3"/>
      <c r="C12" s="8"/>
      <c r="D12" s="8"/>
      <c r="E12" s="9"/>
      <c r="F12" s="9"/>
      <c r="G12" s="7">
        <v>0</v>
      </c>
      <c r="H12" s="7">
        <v>1.7000000000000001E-2</v>
      </c>
      <c r="I12" s="7">
        <v>0.114</v>
      </c>
      <c r="J12" s="7">
        <v>0.251</v>
      </c>
    </row>
    <row r="13" spans="1:10" ht="16.5" x14ac:dyDescent="0.3">
      <c r="A13" s="3"/>
      <c r="B13" s="3"/>
      <c r="C13" s="8"/>
      <c r="D13" s="8"/>
      <c r="E13" s="9"/>
      <c r="F13" s="9"/>
      <c r="G13" s="7">
        <v>0</v>
      </c>
      <c r="H13" s="7">
        <v>1.9E-2</v>
      </c>
      <c r="I13" s="7">
        <v>0.128</v>
      </c>
      <c r="J13" s="7">
        <v>0.28199999999999997</v>
      </c>
    </row>
    <row r="14" spans="1:10" ht="11.25" customHeight="1" x14ac:dyDescent="0.3">
      <c r="A14" s="3"/>
      <c r="B14" s="3"/>
      <c r="C14" s="8"/>
      <c r="D14" s="8"/>
      <c r="E14" s="9"/>
      <c r="F14" s="9"/>
      <c r="G14" s="8"/>
      <c r="H14" s="8"/>
      <c r="I14" s="8"/>
      <c r="J14" s="8"/>
    </row>
    <row r="15" spans="1:10" ht="19.5" customHeight="1" x14ac:dyDescent="0.3">
      <c r="A15" s="3"/>
      <c r="B15" s="3"/>
      <c r="C15" s="10"/>
      <c r="D15" s="10"/>
      <c r="E15" s="3"/>
      <c r="F15" s="3"/>
      <c r="G15" s="49" t="s">
        <v>12</v>
      </c>
      <c r="H15" s="55"/>
      <c r="I15" s="55"/>
      <c r="J15" s="55"/>
    </row>
    <row r="16" spans="1:10" ht="16.5" x14ac:dyDescent="0.3">
      <c r="A16" s="45" t="s">
        <v>4</v>
      </c>
      <c r="B16" s="46"/>
      <c r="C16" s="46"/>
      <c r="D16" s="46"/>
      <c r="E16" s="3"/>
      <c r="F16" s="3"/>
      <c r="G16" s="3"/>
      <c r="H16" s="3"/>
      <c r="I16" s="3"/>
      <c r="J16" s="3"/>
    </row>
    <row r="17" spans="1:22" ht="43.5" customHeight="1" x14ac:dyDescent="0.3">
      <c r="A17" s="12" t="s">
        <v>5</v>
      </c>
      <c r="C17" s="12" t="s">
        <v>6</v>
      </c>
      <c r="D17" s="12" t="s">
        <v>7</v>
      </c>
      <c r="E17" s="12" t="s">
        <v>3</v>
      </c>
      <c r="F17" s="3"/>
      <c r="G17" s="3"/>
      <c r="H17" s="3"/>
      <c r="I17" s="3"/>
      <c r="J17" s="3"/>
    </row>
    <row r="18" spans="1:22" ht="16.5" x14ac:dyDescent="0.3">
      <c r="A18" s="22">
        <f>$A$9</f>
        <v>30000</v>
      </c>
      <c r="B18" s="23" t="s">
        <v>30</v>
      </c>
      <c r="C18" s="14">
        <v>149</v>
      </c>
      <c r="D18" s="14">
        <f>(A18-400)*$C$9</f>
        <v>1154.4000000000001</v>
      </c>
      <c r="E18" s="25">
        <f>SUM(C18:D18)</f>
        <v>1303.4000000000001</v>
      </c>
      <c r="F18" s="3"/>
      <c r="G18" s="3"/>
      <c r="H18" s="3"/>
      <c r="I18" s="3"/>
      <c r="J18" s="3"/>
    </row>
    <row r="19" spans="1:22" ht="16.5" x14ac:dyDescent="0.3">
      <c r="A19" s="3"/>
      <c r="B19" s="3"/>
      <c r="C19" s="3"/>
      <c r="D19" s="3"/>
      <c r="E19" s="3"/>
      <c r="F19" s="3"/>
      <c r="G19" s="3"/>
      <c r="H19" s="3"/>
      <c r="I19" s="3"/>
      <c r="J19" s="3"/>
    </row>
    <row r="20" spans="1:22" ht="16.5" x14ac:dyDescent="0.3">
      <c r="A20" s="45" t="s">
        <v>20</v>
      </c>
      <c r="B20" s="46"/>
      <c r="C20" s="46"/>
      <c r="D20" s="46"/>
      <c r="E20" s="46"/>
      <c r="F20" s="46"/>
      <c r="G20" s="3"/>
      <c r="H20" s="11"/>
      <c r="I20" s="3"/>
      <c r="J20" s="3"/>
      <c r="O20" s="2"/>
      <c r="V20" s="2"/>
    </row>
    <row r="21" spans="1:22" ht="26.25" customHeight="1" x14ac:dyDescent="0.3">
      <c r="A21" s="45" t="s">
        <v>17</v>
      </c>
      <c r="B21" s="45"/>
      <c r="C21" s="45"/>
      <c r="D21" s="45"/>
      <c r="E21" s="45"/>
      <c r="F21" s="45"/>
      <c r="G21" s="3"/>
      <c r="H21" s="3"/>
      <c r="I21" s="3"/>
      <c r="J21" s="3"/>
    </row>
    <row r="22" spans="1:22" ht="43.5" x14ac:dyDescent="0.3">
      <c r="A22" s="12"/>
      <c r="B22" s="12" t="s">
        <v>6</v>
      </c>
      <c r="C22" s="12" t="s">
        <v>8</v>
      </c>
      <c r="D22" s="12" t="s">
        <v>16</v>
      </c>
      <c r="E22" s="12" t="s">
        <v>2</v>
      </c>
      <c r="F22" s="12"/>
      <c r="G22" s="12" t="s">
        <v>26</v>
      </c>
      <c r="H22" s="3"/>
      <c r="I22" s="3"/>
      <c r="J22" s="3"/>
    </row>
    <row r="23" spans="1:22" ht="16.5" x14ac:dyDescent="0.3">
      <c r="A23" s="13" t="s">
        <v>0</v>
      </c>
      <c r="B23" s="20">
        <v>140.30000000000001</v>
      </c>
      <c r="C23" s="15">
        <f>$E$18*$E$9</f>
        <v>521.36</v>
      </c>
      <c r="D23" s="14">
        <f>0*($A$18-400)</f>
        <v>0</v>
      </c>
      <c r="E23" s="24">
        <f>SUM(B23:D23)</f>
        <v>661.66000000000008</v>
      </c>
      <c r="F23" s="16"/>
      <c r="G23" s="16">
        <f>E23+$E$18</f>
        <v>1965.0600000000002</v>
      </c>
      <c r="H23" s="3"/>
      <c r="I23" s="3"/>
      <c r="J23" s="3"/>
    </row>
    <row r="24" spans="1:22" ht="16.5" x14ac:dyDescent="0.3">
      <c r="A24" s="5">
        <v>2018</v>
      </c>
      <c r="B24" s="21">
        <v>140.30000000000001</v>
      </c>
      <c r="C24" s="18">
        <f>$E$18*$E$9</f>
        <v>521.36</v>
      </c>
      <c r="D24" s="17">
        <f>J10*($A$18-400)</f>
        <v>4292</v>
      </c>
      <c r="E24" s="26">
        <f>SUM(B24:D24)</f>
        <v>4953.66</v>
      </c>
      <c r="F24" s="19"/>
      <c r="G24" s="19">
        <f>E24+$E$18</f>
        <v>6257.0599999999995</v>
      </c>
      <c r="H24" s="3"/>
      <c r="I24" s="3"/>
      <c r="J24" s="3"/>
    </row>
    <row r="25" spans="1:22" ht="16.5" x14ac:dyDescent="0.3">
      <c r="A25" s="5">
        <v>2019</v>
      </c>
      <c r="B25" s="21">
        <v>140.30000000000001</v>
      </c>
      <c r="C25" s="18">
        <f>$E$18*$E$9</f>
        <v>521.36</v>
      </c>
      <c r="D25" s="17">
        <f>J11*($A$18-400)</f>
        <v>5860.8</v>
      </c>
      <c r="E25" s="26">
        <f>SUM(B25:D25)</f>
        <v>6522.46</v>
      </c>
      <c r="F25" s="19"/>
      <c r="G25" s="19">
        <f>E25+$E$18</f>
        <v>7825.8600000000006</v>
      </c>
      <c r="H25" s="3"/>
      <c r="I25" s="3"/>
      <c r="J25" s="3"/>
    </row>
    <row r="26" spans="1:22" ht="16.5" x14ac:dyDescent="0.3">
      <c r="A26" s="5">
        <v>2020</v>
      </c>
      <c r="B26" s="21">
        <v>140.30000000000001</v>
      </c>
      <c r="C26" s="18">
        <f>$E$18*$E$9</f>
        <v>521.36</v>
      </c>
      <c r="D26" s="17">
        <f>J12*($A$18-400)</f>
        <v>7429.6</v>
      </c>
      <c r="E26" s="26">
        <f>SUM(B26:D26)</f>
        <v>8091.26</v>
      </c>
      <c r="F26" s="19"/>
      <c r="G26" s="19">
        <f>E26+$E$18</f>
        <v>9394.66</v>
      </c>
      <c r="H26" s="3"/>
      <c r="I26" s="3"/>
      <c r="J26" s="3"/>
    </row>
    <row r="27" spans="1:22" ht="16.5" x14ac:dyDescent="0.3">
      <c r="A27" s="5">
        <v>2021</v>
      </c>
      <c r="B27" s="21">
        <v>140.30000000000001</v>
      </c>
      <c r="C27" s="18">
        <f>$E$18*$E$9</f>
        <v>521.36</v>
      </c>
      <c r="D27" s="17">
        <f>J13*($A$18-400)</f>
        <v>8347.1999999999989</v>
      </c>
      <c r="E27" s="26">
        <f>SUM(B27:D27)</f>
        <v>9008.8599999999988</v>
      </c>
      <c r="F27" s="19"/>
      <c r="G27" s="19">
        <f>E27+$E$18</f>
        <v>10312.259999999998</v>
      </c>
      <c r="H27" s="3"/>
      <c r="I27" s="3"/>
      <c r="J27" s="3"/>
    </row>
    <row r="28" spans="1:22" ht="16.5" x14ac:dyDescent="0.3">
      <c r="A28" s="3"/>
      <c r="B28" s="3"/>
      <c r="C28" s="3"/>
      <c r="D28" s="3"/>
      <c r="E28" s="3"/>
      <c r="F28" s="3"/>
      <c r="G28" s="3"/>
      <c r="H28" s="3"/>
      <c r="I28" s="3"/>
      <c r="J28" s="3"/>
    </row>
    <row r="29" spans="1:22" ht="16.5" x14ac:dyDescent="0.3">
      <c r="A29" s="45" t="s">
        <v>18</v>
      </c>
      <c r="B29" s="45"/>
      <c r="C29" s="45"/>
      <c r="D29" s="45"/>
      <c r="E29" s="45"/>
      <c r="F29" s="45"/>
      <c r="G29" s="3"/>
      <c r="H29" s="3"/>
      <c r="I29" s="3"/>
      <c r="J29" s="3"/>
    </row>
    <row r="30" spans="1:22" ht="43.5" x14ac:dyDescent="0.3">
      <c r="A30" s="5"/>
      <c r="B30" s="12" t="s">
        <v>6</v>
      </c>
      <c r="C30" s="12" t="s">
        <v>8</v>
      </c>
      <c r="D30" s="12" t="s">
        <v>9</v>
      </c>
      <c r="E30" s="12" t="s">
        <v>2</v>
      </c>
      <c r="F30" s="12"/>
      <c r="G30" s="12" t="s">
        <v>26</v>
      </c>
      <c r="H30" s="3"/>
      <c r="I30" s="3"/>
      <c r="J30" s="3"/>
    </row>
    <row r="31" spans="1:22" ht="16.5" x14ac:dyDescent="0.3">
      <c r="A31" s="13" t="s">
        <v>0</v>
      </c>
      <c r="B31" s="20">
        <v>140.30000000000001</v>
      </c>
      <c r="C31" s="15">
        <f>$E$18*$E$9</f>
        <v>521.36</v>
      </c>
      <c r="D31" s="14">
        <f>0*($A$18-400)</f>
        <v>0</v>
      </c>
      <c r="E31" s="24">
        <f>SUM(B31:D31)</f>
        <v>661.66000000000008</v>
      </c>
      <c r="F31" s="16"/>
      <c r="G31" s="16">
        <f>E31+$E$18</f>
        <v>1965.0600000000002</v>
      </c>
      <c r="H31" s="3"/>
      <c r="I31" s="3"/>
      <c r="J31" s="3"/>
    </row>
    <row r="32" spans="1:22" ht="16.5" x14ac:dyDescent="0.3">
      <c r="A32" s="5">
        <v>2018</v>
      </c>
      <c r="B32" s="21">
        <v>140.30000000000001</v>
      </c>
      <c r="C32" s="18">
        <f>$E$18*$E$9</f>
        <v>521.36</v>
      </c>
      <c r="D32" s="17">
        <f>I10*($A$18-400)</f>
        <v>1953.6000000000001</v>
      </c>
      <c r="E32" s="26">
        <f>SUM(B32:D32)</f>
        <v>2615.2600000000002</v>
      </c>
      <c r="F32" s="19"/>
      <c r="G32" s="19">
        <f>E32+$E$18</f>
        <v>3918.6600000000003</v>
      </c>
      <c r="H32" s="3"/>
      <c r="I32" s="3"/>
      <c r="J32" s="3"/>
    </row>
    <row r="33" spans="1:10" ht="16.5" x14ac:dyDescent="0.3">
      <c r="A33" s="5">
        <v>2019</v>
      </c>
      <c r="B33" s="21">
        <v>140.30000000000001</v>
      </c>
      <c r="C33" s="18">
        <f>$E$18*$E$9</f>
        <v>521.36</v>
      </c>
      <c r="D33" s="17">
        <f>I11*($A$18-400)</f>
        <v>2664</v>
      </c>
      <c r="E33" s="26">
        <f>SUM(B33:D33)</f>
        <v>3325.66</v>
      </c>
      <c r="F33" s="19"/>
      <c r="G33" s="19">
        <f>E33+$E$18</f>
        <v>4629.0599999999995</v>
      </c>
      <c r="H33" s="3"/>
      <c r="I33" s="3"/>
      <c r="J33" s="3"/>
    </row>
    <row r="34" spans="1:10" ht="16.5" x14ac:dyDescent="0.3">
      <c r="A34" s="5">
        <v>2020</v>
      </c>
      <c r="B34" s="21">
        <v>140.30000000000001</v>
      </c>
      <c r="C34" s="18">
        <f>$E$18*$E$9</f>
        <v>521.36</v>
      </c>
      <c r="D34" s="17">
        <f>I12*($A$18-400)</f>
        <v>3374.4</v>
      </c>
      <c r="E34" s="26">
        <f>SUM(B34:D34)</f>
        <v>4036.0600000000004</v>
      </c>
      <c r="F34" s="19"/>
      <c r="G34" s="19">
        <f>E34+$E$18</f>
        <v>5339.4600000000009</v>
      </c>
      <c r="H34" s="3"/>
      <c r="I34" s="3"/>
      <c r="J34" s="3"/>
    </row>
    <row r="35" spans="1:10" ht="16.5" x14ac:dyDescent="0.3">
      <c r="A35" s="5">
        <v>2021</v>
      </c>
      <c r="B35" s="21">
        <v>140.30000000000001</v>
      </c>
      <c r="C35" s="18">
        <f>$E$18*$E$9</f>
        <v>521.36</v>
      </c>
      <c r="D35" s="17">
        <f>I13*($A$18-400)</f>
        <v>3788.8</v>
      </c>
      <c r="E35" s="26">
        <f>SUM(B35:D35)</f>
        <v>4450.46</v>
      </c>
      <c r="F35" s="19"/>
      <c r="G35" s="19">
        <f>E35+$E$18</f>
        <v>5753.8600000000006</v>
      </c>
      <c r="H35" s="3"/>
      <c r="I35" s="3"/>
      <c r="J35" s="3"/>
    </row>
    <row r="36" spans="1:10" ht="16.5" x14ac:dyDescent="0.3">
      <c r="A36" s="3"/>
      <c r="B36" s="3"/>
      <c r="C36" s="3"/>
      <c r="D36" s="3"/>
      <c r="E36" s="3"/>
      <c r="F36" s="3"/>
      <c r="G36" s="3"/>
      <c r="H36" s="3"/>
      <c r="I36" s="3"/>
      <c r="J36" s="3"/>
    </row>
    <row r="37" spans="1:10" ht="16.5" x14ac:dyDescent="0.3">
      <c r="A37" s="45" t="s">
        <v>19</v>
      </c>
      <c r="B37" s="45"/>
      <c r="C37" s="45"/>
      <c r="D37" s="45"/>
      <c r="E37" s="45"/>
      <c r="F37" s="45"/>
      <c r="G37" s="3"/>
      <c r="H37" s="3"/>
      <c r="I37" s="3"/>
      <c r="J37" s="3"/>
    </row>
    <row r="38" spans="1:10" ht="43.5" x14ac:dyDescent="0.3">
      <c r="A38" s="5"/>
      <c r="B38" s="12" t="s">
        <v>6</v>
      </c>
      <c r="C38" s="12" t="s">
        <v>8</v>
      </c>
      <c r="D38" s="12" t="s">
        <v>28</v>
      </c>
      <c r="E38" s="12" t="s">
        <v>2</v>
      </c>
      <c r="F38" s="12"/>
      <c r="G38" s="12" t="s">
        <v>26</v>
      </c>
      <c r="H38" s="3"/>
      <c r="I38" s="3"/>
      <c r="J38" s="3"/>
    </row>
    <row r="39" spans="1:10" ht="16.5" x14ac:dyDescent="0.3">
      <c r="A39" s="13" t="s">
        <v>0</v>
      </c>
      <c r="B39" s="20">
        <v>140.30000000000001</v>
      </c>
      <c r="C39" s="15">
        <f>$E$18*$E$9</f>
        <v>521.36</v>
      </c>
      <c r="D39" s="14">
        <f>0*($A$18-400)</f>
        <v>0</v>
      </c>
      <c r="E39" s="24">
        <f>SUM(B39:D39)</f>
        <v>661.66000000000008</v>
      </c>
      <c r="F39" s="16"/>
      <c r="G39" s="16">
        <f>E39+$E$18</f>
        <v>1965.0600000000002</v>
      </c>
      <c r="H39" s="3"/>
      <c r="I39" s="3"/>
      <c r="J39" s="3"/>
    </row>
    <row r="40" spans="1:10" ht="16.5" x14ac:dyDescent="0.3">
      <c r="A40" s="5">
        <v>2018</v>
      </c>
      <c r="B40" s="21">
        <v>140.30000000000001</v>
      </c>
      <c r="C40" s="18">
        <f>$E$18*$E$9</f>
        <v>521.36</v>
      </c>
      <c r="D40" s="17">
        <f>H10*($A$18-400)</f>
        <v>296</v>
      </c>
      <c r="E40" s="26">
        <f>SUM(B40:D40)</f>
        <v>957.66000000000008</v>
      </c>
      <c r="F40" s="19"/>
      <c r="G40" s="19">
        <f>E40+$E$18</f>
        <v>2261.0600000000004</v>
      </c>
      <c r="H40" s="3"/>
      <c r="I40" s="3"/>
      <c r="J40" s="3"/>
    </row>
    <row r="41" spans="1:10" ht="16.5" x14ac:dyDescent="0.3">
      <c r="A41" s="5">
        <v>2019</v>
      </c>
      <c r="B41" s="21">
        <v>140.30000000000001</v>
      </c>
      <c r="C41" s="18">
        <f>$E$18*$E$9</f>
        <v>521.36</v>
      </c>
      <c r="D41" s="17">
        <f>H11*($A$18-400)</f>
        <v>414.40000000000003</v>
      </c>
      <c r="E41" s="26">
        <f>SUM(B41:D41)</f>
        <v>1076.0600000000002</v>
      </c>
      <c r="F41" s="19"/>
      <c r="G41" s="19">
        <f>E41+$E$18</f>
        <v>2379.46</v>
      </c>
      <c r="H41" s="3"/>
      <c r="I41" s="3"/>
      <c r="J41" s="3"/>
    </row>
    <row r="42" spans="1:10" ht="16.5" x14ac:dyDescent="0.3">
      <c r="A42" s="5">
        <v>2020</v>
      </c>
      <c r="B42" s="21">
        <v>140.30000000000001</v>
      </c>
      <c r="C42" s="18">
        <f>$E$18*$E$9</f>
        <v>521.36</v>
      </c>
      <c r="D42" s="17">
        <f>H12*($A$18-400)</f>
        <v>503.20000000000005</v>
      </c>
      <c r="E42" s="26">
        <f>SUM(B42:D42)</f>
        <v>1164.8600000000001</v>
      </c>
      <c r="F42" s="19"/>
      <c r="G42" s="19">
        <f>E42+$E$18</f>
        <v>2468.2600000000002</v>
      </c>
      <c r="H42" s="3"/>
      <c r="I42" s="3"/>
      <c r="J42" s="3"/>
    </row>
    <row r="43" spans="1:10" ht="16.5" x14ac:dyDescent="0.3">
      <c r="A43" s="5">
        <v>2021</v>
      </c>
      <c r="B43" s="21">
        <v>140.30000000000001</v>
      </c>
      <c r="C43" s="18">
        <f>$E$18*$E$9</f>
        <v>521.36</v>
      </c>
      <c r="D43" s="17">
        <f>H13*($A$18-400)</f>
        <v>562.4</v>
      </c>
      <c r="E43" s="26">
        <f>SUM(B43:D43)</f>
        <v>1224.06</v>
      </c>
      <c r="F43" s="19"/>
      <c r="G43" s="19">
        <f>E43+$E$18</f>
        <v>2527.46</v>
      </c>
      <c r="H43" s="3"/>
      <c r="I43" s="3"/>
      <c r="J43" s="3"/>
    </row>
    <row r="44" spans="1:10" ht="16.5" x14ac:dyDescent="0.3">
      <c r="A44" s="3"/>
      <c r="B44" s="3"/>
      <c r="C44" s="3"/>
      <c r="D44" s="3"/>
      <c r="E44" s="3"/>
      <c r="F44" s="3"/>
      <c r="G44" s="3"/>
      <c r="H44" s="3"/>
      <c r="I44" s="3"/>
      <c r="J44" s="3"/>
    </row>
    <row r="45" spans="1:10" ht="16.5" x14ac:dyDescent="0.3">
      <c r="A45" s="45" t="s">
        <v>25</v>
      </c>
      <c r="B45" s="45"/>
      <c r="C45" s="45"/>
      <c r="D45" s="45"/>
      <c r="E45" s="45"/>
      <c r="F45" s="45"/>
      <c r="G45" s="3"/>
      <c r="H45" s="3"/>
      <c r="I45" s="3"/>
      <c r="J45" s="3"/>
    </row>
    <row r="46" spans="1:10" ht="43.5" x14ac:dyDescent="0.3">
      <c r="A46" s="5"/>
      <c r="B46" s="12" t="s">
        <v>6</v>
      </c>
      <c r="C46" s="12" t="s">
        <v>8</v>
      </c>
      <c r="D46" s="12" t="s">
        <v>29</v>
      </c>
      <c r="E46" s="12" t="s">
        <v>2</v>
      </c>
      <c r="F46" s="12"/>
      <c r="G46" s="12" t="s">
        <v>26</v>
      </c>
      <c r="H46" s="3"/>
      <c r="I46" s="3"/>
      <c r="J46" s="3"/>
    </row>
    <row r="47" spans="1:10" ht="16.5" x14ac:dyDescent="0.3">
      <c r="A47" s="13" t="s">
        <v>0</v>
      </c>
      <c r="B47" s="20">
        <v>140.30000000000001</v>
      </c>
      <c r="C47" s="15">
        <f>$E$18*$E$9</f>
        <v>521.36</v>
      </c>
      <c r="D47" s="14">
        <f>0*($A$18-400)</f>
        <v>0</v>
      </c>
      <c r="E47" s="24">
        <f>SUM(B47:D47)</f>
        <v>661.66000000000008</v>
      </c>
      <c r="F47" s="16"/>
      <c r="G47" s="16">
        <f>E47+$E$18</f>
        <v>1965.0600000000002</v>
      </c>
      <c r="H47" s="3"/>
      <c r="I47" s="3"/>
      <c r="J47" s="3"/>
    </row>
    <row r="48" spans="1:10" ht="16.5" x14ac:dyDescent="0.3">
      <c r="A48" s="5">
        <v>2018</v>
      </c>
      <c r="B48" s="21">
        <v>140.30000000000001</v>
      </c>
      <c r="C48" s="18">
        <f>$E$18*$E$9</f>
        <v>521.36</v>
      </c>
      <c r="D48" s="17">
        <f>G10*($A$18-400)</f>
        <v>0</v>
      </c>
      <c r="E48" s="26">
        <f>SUM(B48:D48)</f>
        <v>661.66000000000008</v>
      </c>
      <c r="F48" s="19"/>
      <c r="G48" s="19">
        <f>E48+$E$18</f>
        <v>1965.0600000000002</v>
      </c>
      <c r="H48" s="3"/>
      <c r="I48" s="3"/>
      <c r="J48" s="3"/>
    </row>
    <row r="49" spans="1:10" ht="16.5" x14ac:dyDescent="0.3">
      <c r="A49" s="5">
        <v>2019</v>
      </c>
      <c r="B49" s="21">
        <v>140.30000000000001</v>
      </c>
      <c r="C49" s="18">
        <f>$E$18*$E$9</f>
        <v>521.36</v>
      </c>
      <c r="D49" s="17">
        <f>G11*($A$18-400)</f>
        <v>0</v>
      </c>
      <c r="E49" s="26">
        <f>SUM(B49:D49)</f>
        <v>661.66000000000008</v>
      </c>
      <c r="F49" s="19"/>
      <c r="G49" s="19">
        <f>E49+$E$18</f>
        <v>1965.0600000000002</v>
      </c>
      <c r="H49" s="3"/>
      <c r="I49" s="3"/>
      <c r="J49" s="3"/>
    </row>
    <row r="50" spans="1:10" ht="16.5" x14ac:dyDescent="0.3">
      <c r="A50" s="5">
        <v>2020</v>
      </c>
      <c r="B50" s="21">
        <v>140.30000000000001</v>
      </c>
      <c r="C50" s="18">
        <f>$E$18*$E$9</f>
        <v>521.36</v>
      </c>
      <c r="D50" s="17">
        <f>G12*($A$18-400)</f>
        <v>0</v>
      </c>
      <c r="E50" s="26">
        <f>SUM(B50:D50)</f>
        <v>661.66000000000008</v>
      </c>
      <c r="F50" s="19"/>
      <c r="G50" s="19">
        <f>E50+$E$18</f>
        <v>1965.0600000000002</v>
      </c>
      <c r="H50" s="3"/>
      <c r="I50" s="3"/>
      <c r="J50" s="3"/>
    </row>
    <row r="51" spans="1:10" ht="16.5" x14ac:dyDescent="0.3">
      <c r="A51" s="5">
        <v>2021</v>
      </c>
      <c r="B51" s="21">
        <v>140.30000000000001</v>
      </c>
      <c r="C51" s="18">
        <f>$E$18*$E$9</f>
        <v>521.36</v>
      </c>
      <c r="D51" s="17">
        <f>G13*($A$18-400)</f>
        <v>0</v>
      </c>
      <c r="E51" s="26">
        <f>SUM(B51:D51)</f>
        <v>661.66000000000008</v>
      </c>
      <c r="F51" s="19"/>
      <c r="G51" s="19">
        <f>E51+$E$18</f>
        <v>1965.0600000000002</v>
      </c>
      <c r="H51" s="3"/>
      <c r="I51" s="3"/>
      <c r="J51" s="3"/>
    </row>
  </sheetData>
  <sheetProtection sheet="1" objects="1" scenarios="1"/>
  <mergeCells count="20">
    <mergeCell ref="A45:F45"/>
    <mergeCell ref="C9:D9"/>
    <mergeCell ref="E9:F9"/>
    <mergeCell ref="C10:D10"/>
    <mergeCell ref="E10:F10"/>
    <mergeCell ref="A16:D16"/>
    <mergeCell ref="A20:F20"/>
    <mergeCell ref="A21:F21"/>
    <mergeCell ref="A29:F29"/>
    <mergeCell ref="A37:F37"/>
    <mergeCell ref="G15:J15"/>
    <mergeCell ref="A1:J1"/>
    <mergeCell ref="A2:J3"/>
    <mergeCell ref="A5:J5"/>
    <mergeCell ref="A6:J6"/>
    <mergeCell ref="A8:B8"/>
    <mergeCell ref="C8:D8"/>
    <mergeCell ref="E8:F8"/>
    <mergeCell ref="G8:J8"/>
    <mergeCell ref="A9:B10"/>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workbookViewId="0">
      <selection activeCell="A9" sqref="A9:B10"/>
    </sheetView>
  </sheetViews>
  <sheetFormatPr defaultRowHeight="15" x14ac:dyDescent="0.25"/>
  <cols>
    <col min="1" max="10" width="11.42578125" style="31" customWidth="1"/>
    <col min="11" max="16384" width="9.140625" style="31"/>
  </cols>
  <sheetData>
    <row r="1" spans="1:10" ht="16.5" x14ac:dyDescent="0.3">
      <c r="A1" s="45" t="s">
        <v>60</v>
      </c>
      <c r="B1" s="46"/>
      <c r="C1" s="46"/>
      <c r="D1" s="46"/>
      <c r="E1" s="46"/>
      <c r="F1" s="46"/>
      <c r="G1" s="46"/>
      <c r="H1" s="46"/>
      <c r="I1" s="46"/>
      <c r="J1" s="46"/>
    </row>
    <row r="2" spans="1:10" x14ac:dyDescent="0.25">
      <c r="A2" s="44" t="s">
        <v>39</v>
      </c>
      <c r="B2" s="44"/>
      <c r="C2" s="44"/>
      <c r="D2" s="44"/>
      <c r="E2" s="44"/>
      <c r="F2" s="44"/>
      <c r="G2" s="44"/>
      <c r="H2" s="44"/>
      <c r="I2" s="44"/>
      <c r="J2" s="44"/>
    </row>
    <row r="3" spans="1:10" ht="28.5" customHeight="1" x14ac:dyDescent="0.25">
      <c r="A3" s="44"/>
      <c r="B3" s="44"/>
      <c r="C3" s="44"/>
      <c r="D3" s="44"/>
      <c r="E3" s="44"/>
      <c r="F3" s="44"/>
      <c r="G3" s="44"/>
      <c r="H3" s="44"/>
      <c r="I3" s="44"/>
      <c r="J3" s="44"/>
    </row>
    <row r="4" spans="1:10" ht="15" customHeight="1" x14ac:dyDescent="0.25">
      <c r="A4" s="4"/>
      <c r="B4" s="4"/>
      <c r="C4" s="4"/>
      <c r="D4" s="4"/>
      <c r="E4" s="4"/>
      <c r="F4" s="4"/>
      <c r="G4" s="4"/>
      <c r="H4" s="4"/>
      <c r="I4" s="4"/>
      <c r="J4" s="4"/>
    </row>
    <row r="5" spans="1:10" ht="16.5" x14ac:dyDescent="0.3">
      <c r="A5" s="45" t="s">
        <v>21</v>
      </c>
      <c r="B5" s="45"/>
      <c r="C5" s="45"/>
      <c r="D5" s="45"/>
      <c r="E5" s="45"/>
      <c r="F5" s="45"/>
      <c r="G5" s="45"/>
      <c r="H5" s="45"/>
      <c r="I5" s="45"/>
      <c r="J5" s="45"/>
    </row>
    <row r="6" spans="1:10" ht="57" customHeight="1" x14ac:dyDescent="0.25">
      <c r="A6" s="44" t="s">
        <v>27</v>
      </c>
      <c r="B6" s="44"/>
      <c r="C6" s="44"/>
      <c r="D6" s="44"/>
      <c r="E6" s="44"/>
      <c r="F6" s="44"/>
      <c r="G6" s="44"/>
      <c r="H6" s="44"/>
      <c r="I6" s="44"/>
      <c r="J6" s="44"/>
    </row>
    <row r="7" spans="1:10" ht="15" customHeight="1" x14ac:dyDescent="0.25">
      <c r="A7" s="29"/>
      <c r="B7" s="29"/>
      <c r="C7" s="29"/>
      <c r="D7" s="29"/>
      <c r="E7" s="29"/>
      <c r="F7" s="29"/>
      <c r="G7" s="29"/>
      <c r="H7" s="29"/>
      <c r="I7" s="29"/>
      <c r="J7" s="29"/>
    </row>
    <row r="8" spans="1:10" ht="57.75" customHeight="1" x14ac:dyDescent="0.25">
      <c r="A8" s="47" t="s">
        <v>34</v>
      </c>
      <c r="B8" s="47"/>
      <c r="C8" s="47" t="s">
        <v>22</v>
      </c>
      <c r="D8" s="47"/>
      <c r="E8" s="47" t="s">
        <v>11</v>
      </c>
      <c r="F8" s="47"/>
      <c r="G8" s="47" t="s">
        <v>24</v>
      </c>
      <c r="H8" s="47"/>
      <c r="I8" s="47"/>
      <c r="J8" s="47"/>
    </row>
    <row r="9" spans="1:10" ht="16.5" x14ac:dyDescent="0.3">
      <c r="A9" s="51">
        <v>6000</v>
      </c>
      <c r="B9" s="52"/>
      <c r="C9" s="48">
        <v>3.9E-2</v>
      </c>
      <c r="D9" s="44"/>
      <c r="E9" s="54">
        <v>0.4</v>
      </c>
      <c r="F9" s="44"/>
      <c r="G9" s="28" t="s">
        <v>13</v>
      </c>
      <c r="H9" s="28" t="s">
        <v>14</v>
      </c>
      <c r="I9" s="28" t="s">
        <v>1</v>
      </c>
      <c r="J9" s="28" t="s">
        <v>15</v>
      </c>
    </row>
    <row r="10" spans="1:10" ht="16.5" x14ac:dyDescent="0.3">
      <c r="A10" s="53"/>
      <c r="B10" s="53"/>
      <c r="C10" s="49" t="s">
        <v>12</v>
      </c>
      <c r="D10" s="50"/>
      <c r="E10" s="55" t="s">
        <v>23</v>
      </c>
      <c r="F10" s="50"/>
      <c r="G10" s="6">
        <v>0</v>
      </c>
      <c r="H10" s="6">
        <v>0.01</v>
      </c>
      <c r="I10" s="6">
        <v>6.6000000000000003E-2</v>
      </c>
      <c r="J10" s="6">
        <v>0.14499999999999999</v>
      </c>
    </row>
    <row r="11" spans="1:10" ht="31.5" customHeight="1" x14ac:dyDescent="0.3">
      <c r="A11" s="28"/>
      <c r="B11" s="28"/>
      <c r="C11" s="28"/>
      <c r="D11" s="28"/>
      <c r="E11" s="28"/>
      <c r="F11" s="28"/>
      <c r="G11" s="7">
        <v>0</v>
      </c>
      <c r="H11" s="7">
        <v>1.4E-2</v>
      </c>
      <c r="I11" s="7">
        <v>0.09</v>
      </c>
      <c r="J11" s="7">
        <v>0.19800000000000001</v>
      </c>
    </row>
    <row r="12" spans="1:10" ht="16.5" x14ac:dyDescent="0.3">
      <c r="A12" s="28"/>
      <c r="B12" s="28"/>
      <c r="C12" s="8"/>
      <c r="D12" s="8"/>
      <c r="E12" s="9"/>
      <c r="F12" s="9"/>
      <c r="G12" s="7">
        <v>0</v>
      </c>
      <c r="H12" s="7">
        <v>1.7000000000000001E-2</v>
      </c>
      <c r="I12" s="7">
        <v>0.114</v>
      </c>
      <c r="J12" s="7">
        <v>0.251</v>
      </c>
    </row>
    <row r="13" spans="1:10" ht="16.5" x14ac:dyDescent="0.3">
      <c r="A13" s="28"/>
      <c r="B13" s="28"/>
      <c r="C13" s="8"/>
      <c r="D13" s="8"/>
      <c r="E13" s="9"/>
      <c r="F13" s="9"/>
      <c r="G13" s="7">
        <v>0</v>
      </c>
      <c r="H13" s="7">
        <v>1.9E-2</v>
      </c>
      <c r="I13" s="7">
        <v>0.128</v>
      </c>
      <c r="J13" s="7">
        <v>0.28199999999999997</v>
      </c>
    </row>
    <row r="14" spans="1:10" ht="11.25" customHeight="1" x14ac:dyDescent="0.3">
      <c r="A14" s="28"/>
      <c r="B14" s="28"/>
      <c r="C14" s="8"/>
      <c r="D14" s="8"/>
      <c r="E14" s="9"/>
      <c r="F14" s="9"/>
      <c r="G14" s="8"/>
      <c r="H14" s="8"/>
      <c r="I14" s="8"/>
      <c r="J14" s="8"/>
    </row>
    <row r="15" spans="1:10" ht="19.5" customHeight="1" x14ac:dyDescent="0.3">
      <c r="A15" s="28"/>
      <c r="B15" s="28"/>
      <c r="C15" s="10"/>
      <c r="D15" s="10"/>
      <c r="E15" s="28"/>
      <c r="F15" s="28"/>
      <c r="G15" s="49" t="s">
        <v>12</v>
      </c>
      <c r="H15" s="55"/>
      <c r="I15" s="55"/>
      <c r="J15" s="55"/>
    </row>
    <row r="16" spans="1:10" ht="16.5" x14ac:dyDescent="0.3">
      <c r="A16" s="45" t="s">
        <v>4</v>
      </c>
      <c r="B16" s="46"/>
      <c r="C16" s="46"/>
      <c r="D16" s="46"/>
      <c r="E16" s="28"/>
      <c r="F16" s="28"/>
      <c r="G16" s="28"/>
      <c r="H16" s="28"/>
      <c r="I16" s="28"/>
      <c r="J16" s="28"/>
    </row>
    <row r="17" spans="1:22" ht="43.5" customHeight="1" x14ac:dyDescent="0.3">
      <c r="A17" s="12" t="s">
        <v>5</v>
      </c>
      <c r="C17" s="12" t="s">
        <v>6</v>
      </c>
      <c r="D17" s="12" t="s">
        <v>7</v>
      </c>
      <c r="E17" s="12" t="s">
        <v>3</v>
      </c>
      <c r="F17" s="28"/>
      <c r="G17" s="28"/>
      <c r="H17" s="28"/>
      <c r="I17" s="28"/>
      <c r="J17" s="28"/>
    </row>
    <row r="18" spans="1:22" ht="16.5" x14ac:dyDescent="0.3">
      <c r="A18" s="22">
        <f>$A$9</f>
        <v>6000</v>
      </c>
      <c r="B18" s="23" t="s">
        <v>30</v>
      </c>
      <c r="C18" s="14">
        <v>321.25</v>
      </c>
      <c r="D18" s="14">
        <f>(A18-400)*$C$9</f>
        <v>218.4</v>
      </c>
      <c r="E18" s="25">
        <f>SUM(C18:D18)</f>
        <v>539.65</v>
      </c>
      <c r="F18" s="28"/>
      <c r="G18" s="28"/>
      <c r="H18" s="28"/>
      <c r="I18" s="28"/>
      <c r="J18" s="28"/>
    </row>
    <row r="19" spans="1:22" ht="16.5" x14ac:dyDescent="0.3">
      <c r="A19" s="28"/>
      <c r="B19" s="28"/>
      <c r="C19" s="28"/>
      <c r="D19" s="28"/>
      <c r="E19" s="28"/>
      <c r="F19" s="28"/>
      <c r="G19" s="28"/>
      <c r="H19" s="28"/>
      <c r="I19" s="28"/>
      <c r="J19" s="28"/>
    </row>
    <row r="20" spans="1:22" ht="16.5" x14ac:dyDescent="0.3">
      <c r="A20" s="45" t="s">
        <v>20</v>
      </c>
      <c r="B20" s="46"/>
      <c r="C20" s="46"/>
      <c r="D20" s="46"/>
      <c r="E20" s="46"/>
      <c r="F20" s="46"/>
      <c r="G20" s="28"/>
      <c r="H20" s="27"/>
      <c r="I20" s="28"/>
      <c r="J20" s="28"/>
      <c r="O20" s="2"/>
      <c r="V20" s="2"/>
    </row>
    <row r="21" spans="1:22" ht="26.25" customHeight="1" x14ac:dyDescent="0.3">
      <c r="A21" s="45" t="s">
        <v>17</v>
      </c>
      <c r="B21" s="45"/>
      <c r="C21" s="45"/>
      <c r="D21" s="45"/>
      <c r="E21" s="45"/>
      <c r="F21" s="45"/>
      <c r="G21" s="28"/>
      <c r="H21" s="28"/>
      <c r="I21" s="28"/>
      <c r="J21" s="28"/>
    </row>
    <row r="22" spans="1:22" ht="43.5" x14ac:dyDescent="0.3">
      <c r="A22" s="12"/>
      <c r="B22" s="12" t="s">
        <v>6</v>
      </c>
      <c r="C22" s="12" t="s">
        <v>8</v>
      </c>
      <c r="D22" s="12" t="s">
        <v>16</v>
      </c>
      <c r="E22" s="12" t="s">
        <v>2</v>
      </c>
      <c r="F22" s="12"/>
      <c r="G22" s="12" t="s">
        <v>26</v>
      </c>
      <c r="H22" s="28"/>
      <c r="I22" s="28"/>
      <c r="J22" s="28"/>
    </row>
    <row r="23" spans="1:22" ht="16.5" x14ac:dyDescent="0.3">
      <c r="A23" s="30" t="s">
        <v>0</v>
      </c>
      <c r="B23" s="20">
        <v>262.3</v>
      </c>
      <c r="C23" s="15">
        <f>$E$18*$E$9</f>
        <v>215.86</v>
      </c>
      <c r="D23" s="14">
        <f>0*($A$18-400)</f>
        <v>0</v>
      </c>
      <c r="E23" s="24">
        <f>SUM(B23:D23)</f>
        <v>478.16</v>
      </c>
      <c r="F23" s="16"/>
      <c r="G23" s="16">
        <f>E23+$E$18</f>
        <v>1017.81</v>
      </c>
      <c r="H23" s="28"/>
      <c r="I23" s="28"/>
      <c r="J23" s="28"/>
    </row>
    <row r="24" spans="1:22" ht="16.5" x14ac:dyDescent="0.3">
      <c r="A24" s="29">
        <v>2018</v>
      </c>
      <c r="B24" s="21">
        <v>262.3</v>
      </c>
      <c r="C24" s="18">
        <f>$E$18*$E$9</f>
        <v>215.86</v>
      </c>
      <c r="D24" s="17">
        <f>J10*($A$18-400)</f>
        <v>812</v>
      </c>
      <c r="E24" s="26">
        <f>SUM(B24:D24)</f>
        <v>1290.1600000000001</v>
      </c>
      <c r="F24" s="19"/>
      <c r="G24" s="19">
        <f>E24+$E$18</f>
        <v>1829.81</v>
      </c>
      <c r="H24" s="28"/>
      <c r="I24" s="28"/>
      <c r="J24" s="28"/>
    </row>
    <row r="25" spans="1:22" ht="16.5" x14ac:dyDescent="0.3">
      <c r="A25" s="29">
        <v>2019</v>
      </c>
      <c r="B25" s="21">
        <v>262.3</v>
      </c>
      <c r="C25" s="18">
        <f>$E$18*$E$9</f>
        <v>215.86</v>
      </c>
      <c r="D25" s="17">
        <f>J11*($A$18-400)</f>
        <v>1108.8</v>
      </c>
      <c r="E25" s="26">
        <f>SUM(B25:D25)</f>
        <v>1586.96</v>
      </c>
      <c r="F25" s="19"/>
      <c r="G25" s="19">
        <f>E25+$E$18</f>
        <v>2126.61</v>
      </c>
      <c r="H25" s="28"/>
      <c r="I25" s="28"/>
      <c r="J25" s="28"/>
    </row>
    <row r="26" spans="1:22" ht="16.5" x14ac:dyDescent="0.3">
      <c r="A26" s="29">
        <v>2020</v>
      </c>
      <c r="B26" s="21">
        <v>262.3</v>
      </c>
      <c r="C26" s="18">
        <f>$E$18*$E$9</f>
        <v>215.86</v>
      </c>
      <c r="D26" s="17">
        <f>J12*($A$18-400)</f>
        <v>1405.6</v>
      </c>
      <c r="E26" s="26">
        <f>SUM(B26:D26)</f>
        <v>1883.76</v>
      </c>
      <c r="F26" s="19"/>
      <c r="G26" s="19">
        <f>E26+$E$18</f>
        <v>2423.41</v>
      </c>
      <c r="H26" s="28"/>
      <c r="I26" s="28"/>
      <c r="J26" s="28"/>
    </row>
    <row r="27" spans="1:22" ht="16.5" x14ac:dyDescent="0.3">
      <c r="A27" s="29">
        <v>2021</v>
      </c>
      <c r="B27" s="21">
        <v>262.3</v>
      </c>
      <c r="C27" s="18">
        <f>$E$18*$E$9</f>
        <v>215.86</v>
      </c>
      <c r="D27" s="17">
        <f>J13*($A$18-400)</f>
        <v>1579.1999999999998</v>
      </c>
      <c r="E27" s="26">
        <f>SUM(B27:D27)</f>
        <v>2057.3599999999997</v>
      </c>
      <c r="F27" s="19"/>
      <c r="G27" s="19">
        <f>E27+$E$18</f>
        <v>2597.0099999999998</v>
      </c>
      <c r="H27" s="28"/>
      <c r="I27" s="28"/>
      <c r="J27" s="28"/>
    </row>
    <row r="28" spans="1:22" ht="16.5" x14ac:dyDescent="0.3">
      <c r="A28" s="28"/>
      <c r="B28" s="28"/>
      <c r="C28" s="28"/>
      <c r="D28" s="28"/>
      <c r="E28" s="28"/>
      <c r="F28" s="28"/>
      <c r="G28" s="28"/>
      <c r="H28" s="28"/>
      <c r="I28" s="28"/>
      <c r="J28" s="28"/>
    </row>
    <row r="29" spans="1:22" ht="16.5" x14ac:dyDescent="0.3">
      <c r="A29" s="45" t="s">
        <v>18</v>
      </c>
      <c r="B29" s="45"/>
      <c r="C29" s="45"/>
      <c r="D29" s="45"/>
      <c r="E29" s="45"/>
      <c r="F29" s="45"/>
      <c r="G29" s="28"/>
      <c r="H29" s="28"/>
      <c r="I29" s="28"/>
      <c r="J29" s="28"/>
    </row>
    <row r="30" spans="1:22" ht="43.5" x14ac:dyDescent="0.3">
      <c r="A30" s="29"/>
      <c r="B30" s="12" t="s">
        <v>6</v>
      </c>
      <c r="C30" s="12" t="s">
        <v>8</v>
      </c>
      <c r="D30" s="12" t="s">
        <v>9</v>
      </c>
      <c r="E30" s="12" t="s">
        <v>2</v>
      </c>
      <c r="F30" s="12"/>
      <c r="G30" s="12" t="s">
        <v>26</v>
      </c>
      <c r="H30" s="28"/>
      <c r="I30" s="28"/>
      <c r="J30" s="28"/>
    </row>
    <row r="31" spans="1:22" ht="16.5" x14ac:dyDescent="0.3">
      <c r="A31" s="30" t="s">
        <v>0</v>
      </c>
      <c r="B31" s="20">
        <v>262.3</v>
      </c>
      <c r="C31" s="15">
        <f>$E$18*$E$9</f>
        <v>215.86</v>
      </c>
      <c r="D31" s="14">
        <f>0*($A$18-400)</f>
        <v>0</v>
      </c>
      <c r="E31" s="24">
        <f>SUM(B31:D31)</f>
        <v>478.16</v>
      </c>
      <c r="F31" s="16"/>
      <c r="G31" s="16">
        <f>E31+$E$18</f>
        <v>1017.81</v>
      </c>
      <c r="H31" s="28"/>
      <c r="I31" s="28"/>
      <c r="J31" s="28"/>
    </row>
    <row r="32" spans="1:22" ht="16.5" x14ac:dyDescent="0.3">
      <c r="A32" s="29">
        <v>2018</v>
      </c>
      <c r="B32" s="21">
        <v>262.3</v>
      </c>
      <c r="C32" s="18">
        <f>$E$18*$E$9</f>
        <v>215.86</v>
      </c>
      <c r="D32" s="17">
        <f>I10*($A$18-400)</f>
        <v>369.6</v>
      </c>
      <c r="E32" s="26">
        <f>SUM(B32:D32)</f>
        <v>847.76</v>
      </c>
      <c r="F32" s="19"/>
      <c r="G32" s="19">
        <f>E32+$E$18</f>
        <v>1387.4099999999999</v>
      </c>
      <c r="H32" s="28"/>
      <c r="I32" s="28"/>
      <c r="J32" s="28"/>
    </row>
    <row r="33" spans="1:10" ht="16.5" x14ac:dyDescent="0.3">
      <c r="A33" s="29">
        <v>2019</v>
      </c>
      <c r="B33" s="21">
        <v>262.3</v>
      </c>
      <c r="C33" s="18">
        <f>$E$18*$E$9</f>
        <v>215.86</v>
      </c>
      <c r="D33" s="17">
        <f>I11*($A$18-400)</f>
        <v>504</v>
      </c>
      <c r="E33" s="26">
        <f>SUM(B33:D33)</f>
        <v>982.16000000000008</v>
      </c>
      <c r="F33" s="19"/>
      <c r="G33" s="19">
        <f>E33+$E$18</f>
        <v>1521.81</v>
      </c>
      <c r="H33" s="28"/>
      <c r="I33" s="28"/>
      <c r="J33" s="28"/>
    </row>
    <row r="34" spans="1:10" ht="16.5" x14ac:dyDescent="0.3">
      <c r="A34" s="29">
        <v>2020</v>
      </c>
      <c r="B34" s="21">
        <v>262.3</v>
      </c>
      <c r="C34" s="18">
        <f>$E$18*$E$9</f>
        <v>215.86</v>
      </c>
      <c r="D34" s="17">
        <f>I12*($A$18-400)</f>
        <v>638.4</v>
      </c>
      <c r="E34" s="26">
        <f>SUM(B34:D34)</f>
        <v>1116.56</v>
      </c>
      <c r="F34" s="19"/>
      <c r="G34" s="19">
        <f>E34+$E$18</f>
        <v>1656.21</v>
      </c>
      <c r="H34" s="28"/>
      <c r="I34" s="28"/>
      <c r="J34" s="28"/>
    </row>
    <row r="35" spans="1:10" ht="16.5" x14ac:dyDescent="0.3">
      <c r="A35" s="29">
        <v>2021</v>
      </c>
      <c r="B35" s="21">
        <v>262.3</v>
      </c>
      <c r="C35" s="18">
        <f>$E$18*$E$9</f>
        <v>215.86</v>
      </c>
      <c r="D35" s="17">
        <f>I13*($A$18-400)</f>
        <v>716.80000000000007</v>
      </c>
      <c r="E35" s="26">
        <f>SUM(B35:D35)</f>
        <v>1194.96</v>
      </c>
      <c r="F35" s="19"/>
      <c r="G35" s="19">
        <f>E35+$E$18</f>
        <v>1734.6100000000001</v>
      </c>
      <c r="H35" s="28"/>
      <c r="I35" s="28"/>
      <c r="J35" s="28"/>
    </row>
    <row r="36" spans="1:10" ht="16.5" x14ac:dyDescent="0.3">
      <c r="A36" s="28"/>
      <c r="B36" s="28"/>
      <c r="C36" s="28"/>
      <c r="D36" s="28"/>
      <c r="E36" s="28"/>
      <c r="F36" s="28"/>
      <c r="G36" s="28"/>
      <c r="H36" s="28"/>
      <c r="I36" s="28"/>
      <c r="J36" s="28"/>
    </row>
    <row r="37" spans="1:10" ht="16.5" x14ac:dyDescent="0.3">
      <c r="A37" s="45" t="s">
        <v>19</v>
      </c>
      <c r="B37" s="45"/>
      <c r="C37" s="45"/>
      <c r="D37" s="45"/>
      <c r="E37" s="45"/>
      <c r="F37" s="45"/>
      <c r="G37" s="28"/>
      <c r="H37" s="28"/>
      <c r="I37" s="28"/>
      <c r="J37" s="28"/>
    </row>
    <row r="38" spans="1:10" ht="43.5" x14ac:dyDescent="0.3">
      <c r="A38" s="29"/>
      <c r="B38" s="12" t="s">
        <v>6</v>
      </c>
      <c r="C38" s="12" t="s">
        <v>8</v>
      </c>
      <c r="D38" s="12" t="s">
        <v>28</v>
      </c>
      <c r="E38" s="12" t="s">
        <v>2</v>
      </c>
      <c r="F38" s="12"/>
      <c r="G38" s="12" t="s">
        <v>26</v>
      </c>
      <c r="H38" s="28"/>
      <c r="I38" s="28"/>
      <c r="J38" s="28"/>
    </row>
    <row r="39" spans="1:10" ht="16.5" x14ac:dyDescent="0.3">
      <c r="A39" s="30" t="s">
        <v>0</v>
      </c>
      <c r="B39" s="20">
        <v>262.3</v>
      </c>
      <c r="C39" s="15">
        <f>$E$18*$E$9</f>
        <v>215.86</v>
      </c>
      <c r="D39" s="14">
        <f>0*($A$18-400)</f>
        <v>0</v>
      </c>
      <c r="E39" s="24">
        <f>SUM(B39:D39)</f>
        <v>478.16</v>
      </c>
      <c r="F39" s="16"/>
      <c r="G39" s="16">
        <f>E39+$E$18</f>
        <v>1017.81</v>
      </c>
      <c r="H39" s="28"/>
      <c r="I39" s="28"/>
      <c r="J39" s="28"/>
    </row>
    <row r="40" spans="1:10" ht="16.5" x14ac:dyDescent="0.3">
      <c r="A40" s="29">
        <v>2018</v>
      </c>
      <c r="B40" s="21">
        <v>262.3</v>
      </c>
      <c r="C40" s="18">
        <f>$E$18*$E$9</f>
        <v>215.86</v>
      </c>
      <c r="D40" s="17">
        <f>H10*($A$18-400)</f>
        <v>56</v>
      </c>
      <c r="E40" s="26">
        <f>SUM(B40:D40)</f>
        <v>534.16000000000008</v>
      </c>
      <c r="F40" s="19"/>
      <c r="G40" s="19">
        <f>E40+$E$18</f>
        <v>1073.81</v>
      </c>
      <c r="H40" s="28"/>
      <c r="I40" s="28"/>
      <c r="J40" s="28"/>
    </row>
    <row r="41" spans="1:10" ht="16.5" x14ac:dyDescent="0.3">
      <c r="A41" s="29">
        <v>2019</v>
      </c>
      <c r="B41" s="21">
        <v>262.3</v>
      </c>
      <c r="C41" s="18">
        <f>$E$18*$E$9</f>
        <v>215.86</v>
      </c>
      <c r="D41" s="17">
        <f>H11*($A$18-400)</f>
        <v>78.400000000000006</v>
      </c>
      <c r="E41" s="26">
        <f>SUM(B41:D41)</f>
        <v>556.56000000000006</v>
      </c>
      <c r="F41" s="19"/>
      <c r="G41" s="19">
        <f>E41+$E$18</f>
        <v>1096.21</v>
      </c>
      <c r="H41" s="28"/>
      <c r="I41" s="28"/>
      <c r="J41" s="28"/>
    </row>
    <row r="42" spans="1:10" ht="16.5" x14ac:dyDescent="0.3">
      <c r="A42" s="29">
        <v>2020</v>
      </c>
      <c r="B42" s="21">
        <v>262.3</v>
      </c>
      <c r="C42" s="18">
        <f>$E$18*$E$9</f>
        <v>215.86</v>
      </c>
      <c r="D42" s="17">
        <f>H12*($A$18-400)</f>
        <v>95.2</v>
      </c>
      <c r="E42" s="26">
        <f>SUM(B42:D42)</f>
        <v>573.36</v>
      </c>
      <c r="F42" s="19"/>
      <c r="G42" s="19">
        <f>E42+$E$18</f>
        <v>1113.01</v>
      </c>
      <c r="H42" s="28"/>
      <c r="I42" s="28"/>
      <c r="J42" s="28"/>
    </row>
    <row r="43" spans="1:10" ht="16.5" x14ac:dyDescent="0.3">
      <c r="A43" s="29">
        <v>2021</v>
      </c>
      <c r="B43" s="21">
        <v>262.3</v>
      </c>
      <c r="C43" s="18">
        <f>$E$18*$E$9</f>
        <v>215.86</v>
      </c>
      <c r="D43" s="17">
        <f>H13*($A$18-400)</f>
        <v>106.39999999999999</v>
      </c>
      <c r="E43" s="26">
        <f>SUM(B43:D43)</f>
        <v>584.56000000000006</v>
      </c>
      <c r="F43" s="19"/>
      <c r="G43" s="19">
        <f>E43+$E$18</f>
        <v>1124.21</v>
      </c>
      <c r="H43" s="28"/>
      <c r="I43" s="28"/>
      <c r="J43" s="28"/>
    </row>
    <row r="44" spans="1:10" ht="16.5" x14ac:dyDescent="0.3">
      <c r="A44" s="28"/>
      <c r="B44" s="28"/>
      <c r="C44" s="28"/>
      <c r="D44" s="28"/>
      <c r="E44" s="28"/>
      <c r="F44" s="28"/>
      <c r="G44" s="28"/>
      <c r="H44" s="28"/>
      <c r="I44" s="28"/>
      <c r="J44" s="28"/>
    </row>
    <row r="45" spans="1:10" ht="16.5" x14ac:dyDescent="0.3">
      <c r="A45" s="45" t="s">
        <v>25</v>
      </c>
      <c r="B45" s="45"/>
      <c r="C45" s="45"/>
      <c r="D45" s="45"/>
      <c r="E45" s="45"/>
      <c r="F45" s="45"/>
      <c r="G45" s="28"/>
      <c r="H45" s="28"/>
      <c r="I45" s="28"/>
      <c r="J45" s="28"/>
    </row>
    <row r="46" spans="1:10" ht="43.5" x14ac:dyDescent="0.3">
      <c r="A46" s="29"/>
      <c r="B46" s="12" t="s">
        <v>6</v>
      </c>
      <c r="C46" s="12" t="s">
        <v>8</v>
      </c>
      <c r="D46" s="12" t="s">
        <v>29</v>
      </c>
      <c r="E46" s="12" t="s">
        <v>2</v>
      </c>
      <c r="F46" s="12"/>
      <c r="G46" s="12" t="s">
        <v>26</v>
      </c>
      <c r="H46" s="28"/>
      <c r="I46" s="28"/>
      <c r="J46" s="28"/>
    </row>
    <row r="47" spans="1:10" ht="16.5" x14ac:dyDescent="0.3">
      <c r="A47" s="30" t="s">
        <v>0</v>
      </c>
      <c r="B47" s="20">
        <v>262.3</v>
      </c>
      <c r="C47" s="15">
        <f>$E$18*$E$9</f>
        <v>215.86</v>
      </c>
      <c r="D47" s="14">
        <f>0*($A$18-400)</f>
        <v>0</v>
      </c>
      <c r="E47" s="24">
        <f>SUM(B47:D47)</f>
        <v>478.16</v>
      </c>
      <c r="F47" s="16"/>
      <c r="G47" s="16">
        <f>E47+$E$18</f>
        <v>1017.81</v>
      </c>
      <c r="H47" s="28"/>
      <c r="I47" s="28"/>
      <c r="J47" s="28"/>
    </row>
    <row r="48" spans="1:10" ht="16.5" x14ac:dyDescent="0.3">
      <c r="A48" s="29">
        <v>2018</v>
      </c>
      <c r="B48" s="21">
        <v>262.3</v>
      </c>
      <c r="C48" s="18">
        <f>$E$18*$E$9</f>
        <v>215.86</v>
      </c>
      <c r="D48" s="17">
        <f>G10*($A$18-400)</f>
        <v>0</v>
      </c>
      <c r="E48" s="26">
        <f>SUM(B48:D48)</f>
        <v>478.16</v>
      </c>
      <c r="F48" s="19"/>
      <c r="G48" s="19">
        <f>E48+$E$18</f>
        <v>1017.81</v>
      </c>
      <c r="H48" s="28"/>
      <c r="I48" s="28"/>
      <c r="J48" s="28"/>
    </row>
    <row r="49" spans="1:10" ht="16.5" x14ac:dyDescent="0.3">
      <c r="A49" s="29">
        <v>2019</v>
      </c>
      <c r="B49" s="21">
        <v>262.3</v>
      </c>
      <c r="C49" s="18">
        <f>$E$18*$E$9</f>
        <v>215.86</v>
      </c>
      <c r="D49" s="17">
        <f>G11*($A$18-400)</f>
        <v>0</v>
      </c>
      <c r="E49" s="26">
        <f>SUM(B49:D49)</f>
        <v>478.16</v>
      </c>
      <c r="F49" s="19"/>
      <c r="G49" s="19">
        <f>E49+$E$18</f>
        <v>1017.81</v>
      </c>
      <c r="H49" s="28"/>
      <c r="I49" s="28"/>
      <c r="J49" s="28"/>
    </row>
    <row r="50" spans="1:10" ht="16.5" x14ac:dyDescent="0.3">
      <c r="A50" s="29">
        <v>2020</v>
      </c>
      <c r="B50" s="21">
        <v>262.3</v>
      </c>
      <c r="C50" s="18">
        <f>$E$18*$E$9</f>
        <v>215.86</v>
      </c>
      <c r="D50" s="17">
        <f>G12*($A$18-400)</f>
        <v>0</v>
      </c>
      <c r="E50" s="26">
        <f>SUM(B50:D50)</f>
        <v>478.16</v>
      </c>
      <c r="F50" s="19"/>
      <c r="G50" s="19">
        <f>E50+$E$18</f>
        <v>1017.81</v>
      </c>
      <c r="H50" s="28"/>
      <c r="I50" s="28"/>
      <c r="J50" s="28"/>
    </row>
    <row r="51" spans="1:10" ht="16.5" x14ac:dyDescent="0.3">
      <c r="A51" s="29">
        <v>2021</v>
      </c>
      <c r="B51" s="21">
        <v>262.3</v>
      </c>
      <c r="C51" s="18">
        <f>$E$18*$E$9</f>
        <v>215.86</v>
      </c>
      <c r="D51" s="17">
        <f>G13*($A$18-400)</f>
        <v>0</v>
      </c>
      <c r="E51" s="26">
        <f>SUM(B51:D51)</f>
        <v>478.16</v>
      </c>
      <c r="F51" s="19"/>
      <c r="G51" s="19">
        <f>E51+$E$18</f>
        <v>1017.81</v>
      </c>
      <c r="H51" s="28"/>
      <c r="I51" s="28"/>
      <c r="J51" s="28"/>
    </row>
  </sheetData>
  <sheetProtection sheet="1" objects="1" scenarios="1"/>
  <mergeCells count="20">
    <mergeCell ref="A45:F45"/>
    <mergeCell ref="A9:B10"/>
    <mergeCell ref="C9:D9"/>
    <mergeCell ref="E9:F9"/>
    <mergeCell ref="C10:D10"/>
    <mergeCell ref="E10:F10"/>
    <mergeCell ref="A16:D16"/>
    <mergeCell ref="A20:F20"/>
    <mergeCell ref="A21:F21"/>
    <mergeCell ref="A29:F29"/>
    <mergeCell ref="A37:F37"/>
    <mergeCell ref="G15:J15"/>
    <mergeCell ref="A1:J1"/>
    <mergeCell ref="A2:J3"/>
    <mergeCell ref="A5:J5"/>
    <mergeCell ref="A6:J6"/>
    <mergeCell ref="A8:B8"/>
    <mergeCell ref="C8:D8"/>
    <mergeCell ref="E8:F8"/>
    <mergeCell ref="G8:J8"/>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.75" Water Meter</vt:lpstr>
      <vt:lpstr>1" Water Meter</vt:lpstr>
      <vt:lpstr>1.5" Water Meter</vt:lpstr>
      <vt:lpstr>2" Water Meter</vt:lpstr>
      <vt:lpstr>4" Water Meter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Shumaker</dc:creator>
  <cp:lastModifiedBy>Ben Shumaker</cp:lastModifiedBy>
  <cp:lastPrinted>2017-08-16T22:38:34Z</cp:lastPrinted>
  <dcterms:created xsi:type="dcterms:W3CDTF">2017-08-16T00:30:43Z</dcterms:created>
  <dcterms:modified xsi:type="dcterms:W3CDTF">2017-08-24T16:53:36Z</dcterms:modified>
</cp:coreProperties>
</file>